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F:\TRE 2021\REFORMA SEDE\ORÇAMENTO\05m 16d 2021 Tarde\"/>
    </mc:Choice>
  </mc:AlternateContent>
  <xr:revisionPtr revIDLastSave="0" documentId="8_{1771F344-7B12-44C9-9D3F-78833754CD95}" xr6:coauthVersionLast="46" xr6:coauthVersionMax="46" xr10:uidLastSave="{00000000-0000-0000-0000-000000000000}"/>
  <bookViews>
    <workbookView xWindow="-120" yWindow="-120" windowWidth="20730" windowHeight="11160" tabRatio="754" xr2:uid="{00000000-000D-0000-FFFF-FFFF00000000}"/>
  </bookViews>
  <sheets>
    <sheet name="BDI" sheetId="7" r:id="rId1"/>
  </sheets>
  <calcPr calcId="191029"/>
</workbook>
</file>

<file path=xl/calcChain.xml><?xml version="1.0" encoding="utf-8"?>
<calcChain xmlns="http://schemas.openxmlformats.org/spreadsheetml/2006/main">
  <c r="J118" i="7" l="1"/>
  <c r="J109" i="7"/>
  <c r="J117" i="7" s="1"/>
  <c r="J120" i="7" s="1"/>
  <c r="I237" i="7"/>
  <c r="F261" i="7"/>
  <c r="G261" i="7" s="1"/>
  <c r="J241" i="7" s="1"/>
  <c r="J6333" i="7"/>
  <c r="J6323" i="7"/>
  <c r="J6322" i="7"/>
  <c r="J6321" i="7"/>
  <c r="J6320" i="7"/>
  <c r="J6319" i="7"/>
  <c r="J5108" i="7"/>
  <c r="J4055" i="7"/>
  <c r="J2039" i="7"/>
  <c r="J3059" i="7"/>
  <c r="J5098" i="7"/>
  <c r="J5097" i="7"/>
  <c r="J5096" i="7"/>
  <c r="J5095" i="7"/>
  <c r="J5094" i="7"/>
  <c r="J4045" i="7"/>
  <c r="J4044" i="7"/>
  <c r="J4043" i="7"/>
  <c r="J4042" i="7"/>
  <c r="J4041" i="7"/>
  <c r="J3049" i="7"/>
  <c r="J3048" i="7"/>
  <c r="J3047" i="7"/>
  <c r="J3046" i="7"/>
  <c r="J3045" i="7"/>
  <c r="J2029" i="7"/>
  <c r="J2028" i="7"/>
  <c r="J2027" i="7"/>
  <c r="J2026" i="7"/>
  <c r="J2025" i="7"/>
  <c r="J1060" i="7"/>
  <c r="J1061" i="7" s="1"/>
  <c r="J1050" i="7"/>
  <c r="J1049" i="7"/>
  <c r="J1048" i="7"/>
  <c r="J1047" i="7"/>
  <c r="J1046" i="7"/>
  <c r="J6325" i="7" l="1"/>
  <c r="J6328" i="7" s="1"/>
  <c r="J119" i="7"/>
  <c r="J1052" i="7"/>
  <c r="J1055" i="7" s="1"/>
  <c r="J238" i="7"/>
  <c r="J6326" i="7"/>
  <c r="J5100" i="7"/>
  <c r="J5103" i="7" s="1"/>
  <c r="J4048" i="7"/>
  <c r="J5101" i="7"/>
  <c r="J2032" i="7"/>
  <c r="J1053" i="7"/>
  <c r="J3051" i="7"/>
  <c r="J3054" i="7" s="1"/>
  <c r="J4047" i="7"/>
  <c r="J4050" i="7" s="1"/>
  <c r="J2031" i="7"/>
  <c r="J2034" i="7" s="1"/>
  <c r="J3052" i="7"/>
  <c r="I469" i="7" l="1"/>
  <c r="I374" i="7"/>
  <c r="I597" i="7"/>
  <c r="I620" i="7"/>
  <c r="I281" i="7"/>
  <c r="I185" i="7" l="1"/>
  <c r="F11" i="7" l="1"/>
  <c r="E15" i="7" s="1"/>
  <c r="E16" i="7" s="1"/>
  <c r="I104" i="7" l="1"/>
</calcChain>
</file>

<file path=xl/sharedStrings.xml><?xml version="1.0" encoding="utf-8"?>
<sst xmlns="http://schemas.openxmlformats.org/spreadsheetml/2006/main" count="106" uniqueCount="53">
  <si>
    <t>DESCRIÇÃO</t>
  </si>
  <si>
    <t>SINAPI</t>
  </si>
  <si>
    <t>L</t>
  </si>
  <si>
    <t>ORSE</t>
  </si>
  <si>
    <t>Composição do B.D.I. com encargos desonerados</t>
  </si>
  <si>
    <t>Serviços Técnicos de Engenharia (%)</t>
  </si>
  <si>
    <t>AC</t>
  </si>
  <si>
    <t>R</t>
  </si>
  <si>
    <t>DF</t>
  </si>
  <si>
    <t>Despesas Financeiras</t>
  </si>
  <si>
    <t>COFINS</t>
  </si>
  <si>
    <t>PIS</t>
  </si>
  <si>
    <t>CPRB</t>
  </si>
  <si>
    <t xml:space="preserve">BDI= </t>
  </si>
  <si>
    <t>( 1 + ( AC + R + S + G )) x ( 1 + DF ) x ( 1 + L )</t>
  </si>
  <si>
    <t>( 1 - T )</t>
  </si>
  <si>
    <t>Em que:</t>
  </si>
  <si>
    <t xml:space="preserve">AC = </t>
  </si>
  <si>
    <t>taxa representativa das despesas de rateio da administração central;</t>
  </si>
  <si>
    <t>S + G =</t>
  </si>
  <si>
    <t>taxa representativa de seguros mais garantias;</t>
  </si>
  <si>
    <t>R =</t>
  </si>
  <si>
    <t>taxa representativa de riscos;</t>
  </si>
  <si>
    <t>DF =</t>
  </si>
  <si>
    <t>taxa representativa das despesas financeiras;</t>
  </si>
  <si>
    <t>L =</t>
  </si>
  <si>
    <t xml:space="preserve">taxa representativa do lucro/remuneração; </t>
  </si>
  <si>
    <t>T =</t>
  </si>
  <si>
    <t>taxa representativa da incidência de tributos.</t>
  </si>
  <si>
    <t>T</t>
  </si>
  <si>
    <t>P</t>
  </si>
  <si>
    <t>Lixa em folha para parede ou madeira, numero 120 (cor vermelha)</t>
  </si>
  <si>
    <t>TAXA (%)</t>
  </si>
  <si>
    <t>Administração Central</t>
  </si>
  <si>
    <t>S + G</t>
  </si>
  <si>
    <t>Seguros  +  Garantias</t>
  </si>
  <si>
    <t>Riscos</t>
  </si>
  <si>
    <t>Lucro/Remuneração</t>
  </si>
  <si>
    <t>Tributos</t>
  </si>
  <si>
    <t>ISS</t>
  </si>
  <si>
    <t>Imposto Sobre Serviços</t>
  </si>
  <si>
    <t>C</t>
  </si>
  <si>
    <t xml:space="preserve">Contribuição Previdenciária sobre a Renda Bruta </t>
  </si>
  <si>
    <t>BDI CALCULADO (%)</t>
  </si>
  <si>
    <t>BDI ADOTADO (%)</t>
  </si>
  <si>
    <r>
      <t xml:space="preserve">NOTA: Foram utilizados os valores médios para Administração Central, Seguro + Garantia, Risco, Despesa Financeira e Lucro estabelecidos no </t>
    </r>
    <r>
      <rPr>
        <b/>
        <i/>
        <sz val="12"/>
        <color indexed="8"/>
        <rFont val="Calibri"/>
        <family val="2"/>
      </rPr>
      <t xml:space="preserve">Acórdão 2622/2013 do TCU </t>
    </r>
    <r>
      <rPr>
        <i/>
        <sz val="12"/>
        <color indexed="8"/>
        <rFont val="Calibri"/>
        <family val="2"/>
      </rPr>
      <t>para</t>
    </r>
    <r>
      <rPr>
        <b/>
        <i/>
        <sz val="12"/>
        <color indexed="8"/>
        <rFont val="Calibri"/>
        <family val="2"/>
      </rPr>
      <t xml:space="preserve"> Construção de Edifícios</t>
    </r>
    <r>
      <rPr>
        <i/>
        <sz val="12"/>
        <color indexed="8"/>
        <rFont val="Calibri"/>
        <family val="2"/>
      </rPr>
      <t>. Para o PIS e o COFIS foram utilizadas as alíquotas de 0,65% e 3,00%, respectivamente, referentes ao regime de incidência cumulativa. Para o ISS foi considerada a alíquota de 5%, adotada em Salvador. Foi, ainda, considerada a desoneração do INSS nos encargos sociais sobre a mão de obra e a criação da Contribuição Previdenciária sobre a Renda Bruta (CPRB), com alíquota de 4,5% (Lei nº 12.844/2013 que alterou o art. 7º da Lei 12.546/2011).</t>
    </r>
  </si>
  <si>
    <r>
      <t>*</t>
    </r>
    <r>
      <rPr>
        <sz val="11"/>
        <color indexed="8"/>
        <rFont val="Calibri"/>
        <family val="2"/>
      </rPr>
      <t>Considerando-se que num serviço de engenharia metade dos custos é de mão de obra e a outra metade é de material, na composição do BDI incide apenas metade do ISS do município. Para efeito de faturamento, contudo, será observada a legislação específica de cada município onde o serviço foi prestado.</t>
    </r>
  </si>
  <si>
    <t>3714/adaptada</t>
  </si>
  <si>
    <t>Pintor com encargos  complementares</t>
  </si>
  <si>
    <t>Servente de obras com encargos  complementares</t>
  </si>
  <si>
    <t>Pintura de acabamento em superfícies metálicas com aplicação de 02 demão de tinta esmalte poliuretano</t>
  </si>
  <si>
    <t>03714/ADAPTADA</t>
  </si>
  <si>
    <t>3714/ADAPTADA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</si>
</sst>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\-??_);_(@_)"/>
    <numFmt numFmtId="167" formatCode="_-&quot;R$ &quot;* #,##0.00_-;&quot;-R$ &quot;* #,##0.00_-;_-&quot;R$ &quot;* \-??_-;_-@_-"/>
    <numFmt numFmtId="168" formatCode="&quot;R$ &quot;#,##0_);\(&quot;R$ &quot;#,##0\)"/>
    <numFmt numFmtId="169" formatCode="_-* #,##0.00_-;\-* #,##0.00_-;_-* \-??_-;_-@_-"/>
    <numFmt numFmtId="170" formatCode="#,##0.00\ ;&quot; (&quot;#,##0.00\);&quot; -&quot;#\ ;@\ "/>
    <numFmt numFmtId="171" formatCode="#,##0.00\ ;\-#,##0.00\ ;&quot; -&quot;#\ ;@\ "/>
    <numFmt numFmtId="172" formatCode="&quot; R$ &quot;#,##0.00\ ;&quot;-R$ &quot;#,##0.00\ ;&quot; R$ -&quot;#\ ;@\ "/>
    <numFmt numFmtId="173" formatCode="#,##0.00&quot; &quot;;&quot;-&quot;#,##0.00&quot; &quot;;&quot; -&quot;#&quot; &quot;;@&quot; &quot;"/>
    <numFmt numFmtId="174" formatCode="[$R$-416]&quot; &quot;#,##0.00;[Red]&quot;-&quot;[$R$-416]&quot; &quot;#,##0.00"/>
    <numFmt numFmtId="175" formatCode="#,##0.00&quot; &quot;;&quot; (&quot;#,##0.00&quot;)&quot;;&quot; -&quot;#&quot; &quot;;@&quot; &quot;"/>
    <numFmt numFmtId="176" formatCode="#,##0&quot; €&quot;;&quot;-&quot;#,##0&quot; €&quot;"/>
    <numFmt numFmtId="177" formatCode="* #,##0.00\ ;* \(#,##0.00\);* \-#\ ;@\ "/>
    <numFmt numFmtId="178" formatCode="#,##0.00\ ;\(#,##0.00\);\-#\ ;@\ "/>
    <numFmt numFmtId="179" formatCode="#,##0.00\ ;#,##0.00\ ;\-#\ ;@\ 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b/>
      <sz val="18"/>
      <color theme="3"/>
      <name val="Calibri Light"/>
      <family val="2"/>
      <scheme val="major"/>
    </font>
    <font>
      <sz val="14"/>
      <name val="Arial"/>
      <family val="2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Arial Narrow"/>
      <family val="2"/>
    </font>
    <font>
      <sz val="11"/>
      <color indexed="8"/>
      <name val="Calibri"/>
      <family val="2"/>
    </font>
    <font>
      <sz val="10"/>
      <color indexed="8"/>
      <name val="Arial1"/>
    </font>
    <font>
      <sz val="10"/>
      <color rgb="FF000000"/>
      <name val="Arial1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sz val="10"/>
      <name val="Calibri"/>
      <family val="2"/>
      <charset val="1"/>
    </font>
    <font>
      <u/>
      <sz val="9.35"/>
      <color indexed="12"/>
      <name val="Calibri"/>
      <family val="2"/>
    </font>
    <font>
      <sz val="12"/>
      <color indexed="8"/>
      <name val="Verdana"/>
      <family val="2"/>
    </font>
    <font>
      <sz val="11"/>
      <color indexed="8"/>
      <name val="Arial"/>
      <family val="2"/>
      <charset val="1"/>
    </font>
    <font>
      <sz val="11"/>
      <color indexed="8"/>
      <name val="Arial"/>
      <family val="2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color indexed="8"/>
      <name val="Calibri"/>
      <family val="2"/>
    </font>
    <font>
      <i/>
      <sz val="12"/>
      <color theme="1"/>
      <name val="Calibri"/>
      <family val="2"/>
    </font>
    <font>
      <b/>
      <i/>
      <sz val="12"/>
      <color indexed="8"/>
      <name val="Calibri"/>
      <family val="2"/>
    </font>
    <font>
      <i/>
      <sz val="12"/>
      <color indexed="8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indexed="8"/>
      <name val="Verdana"/>
      <family val="2"/>
    </font>
    <font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42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21" fillId="0" borderId="0"/>
    <xf numFmtId="166" fontId="22" fillId="0" borderId="0"/>
    <xf numFmtId="0" fontId="2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0" fontId="18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ill="0" applyBorder="0" applyAlignment="0" applyProtection="0"/>
    <xf numFmtId="169" fontId="26" fillId="0" borderId="0" applyFill="0" applyBorder="0" applyAlignment="0" applyProtection="0"/>
    <xf numFmtId="0" fontId="1" fillId="18" borderId="0" applyNumberFormat="0" applyBorder="0" applyAlignment="0" applyProtection="0"/>
    <xf numFmtId="0" fontId="23" fillId="0" borderId="0"/>
    <xf numFmtId="0" fontId="1" fillId="11" borderId="0" applyNumberFormat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171" fontId="18" fillId="0" borderId="0"/>
    <xf numFmtId="175" fontId="28" fillId="0" borderId="0"/>
    <xf numFmtId="175" fontId="19" fillId="0" borderId="0"/>
    <xf numFmtId="176" fontId="28" fillId="0" borderId="0"/>
    <xf numFmtId="175" fontId="19" fillId="0" borderId="0"/>
    <xf numFmtId="174" fontId="30" fillId="0" borderId="0"/>
    <xf numFmtId="174" fontId="30" fillId="0" borderId="0"/>
    <xf numFmtId="0" fontId="30" fillId="0" borderId="0"/>
    <xf numFmtId="0" fontId="30" fillId="0" borderId="0"/>
    <xf numFmtId="0" fontId="19" fillId="35" borderId="8"/>
    <xf numFmtId="0" fontId="28" fillId="0" borderId="0"/>
    <xf numFmtId="0" fontId="19" fillId="0" borderId="0"/>
    <xf numFmtId="0" fontId="29" fillId="0" borderId="0">
      <alignment horizontal="center" textRotation="90"/>
    </xf>
    <xf numFmtId="0" fontId="29" fillId="0" borderId="0">
      <alignment horizontal="center" textRotation="90"/>
    </xf>
    <xf numFmtId="0" fontId="29" fillId="0" borderId="0">
      <alignment horizontal="center"/>
    </xf>
    <xf numFmtId="0" fontId="29" fillId="0" borderId="0">
      <alignment horizontal="center"/>
    </xf>
    <xf numFmtId="173" fontId="28" fillId="0" borderId="0"/>
    <xf numFmtId="0" fontId="19" fillId="0" borderId="0"/>
    <xf numFmtId="170" fontId="27" fillId="0" borderId="0"/>
    <xf numFmtId="0" fontId="26" fillId="0" borderId="0" applyFont="0" applyFill="0" applyBorder="0" applyAlignment="0" applyProtection="0"/>
    <xf numFmtId="0" fontId="1" fillId="0" borderId="0"/>
    <xf numFmtId="172" fontId="19" fillId="0" borderId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7" fillId="32" borderId="0" applyNumberFormat="0" applyBorder="0" applyAlignment="0" applyProtection="0"/>
    <xf numFmtId="0" fontId="17" fillId="28" borderId="0" applyNumberFormat="0" applyBorder="0" applyAlignment="0" applyProtection="0"/>
    <xf numFmtId="0" fontId="17" fillId="24" borderId="0" applyNumberFormat="0" applyBorder="0" applyAlignment="0" applyProtection="0"/>
    <xf numFmtId="0" fontId="17" fillId="20" borderId="0" applyNumberFormat="0" applyBorder="0" applyAlignment="0" applyProtection="0"/>
    <xf numFmtId="0" fontId="17" fillId="12" borderId="0" applyNumberFormat="0" applyBorder="0" applyAlignment="0" applyProtection="0"/>
    <xf numFmtId="0" fontId="8" fillId="4" borderId="0" applyNumberFormat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7" fillId="16" borderId="0" applyNumberFormat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73" fontId="28" fillId="0" borderId="0"/>
    <xf numFmtId="170" fontId="18" fillId="0" borderId="0" applyBorder="0" applyAlignment="0" applyProtection="0"/>
    <xf numFmtId="9" fontId="19" fillId="0" borderId="0"/>
    <xf numFmtId="172" fontId="19" fillId="0" borderId="0"/>
    <xf numFmtId="0" fontId="23" fillId="0" borderId="0"/>
    <xf numFmtId="4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1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8" fillId="0" borderId="0" applyFill="0" applyBorder="0" applyAlignment="0" applyProtection="0"/>
    <xf numFmtId="178" fontId="18" fillId="0" borderId="0" applyFill="0" applyBorder="0" applyProtection="0"/>
    <xf numFmtId="9" fontId="18" fillId="0" borderId="0" applyFill="0" applyBorder="0" applyProtection="0"/>
    <xf numFmtId="166" fontId="18" fillId="0" borderId="0" applyFill="0" applyBorder="0" applyAlignment="0" applyProtection="0"/>
    <xf numFmtId="169" fontId="18" fillId="0" borderId="0" applyFill="0" applyBorder="0" applyAlignment="0" applyProtection="0"/>
    <xf numFmtId="179" fontId="18" fillId="0" borderId="0" applyFill="0" applyBorder="0" applyProtection="0"/>
    <xf numFmtId="179" fontId="18" fillId="0" borderId="0" applyFill="0" applyBorder="0" applyProtection="0"/>
    <xf numFmtId="169" fontId="18" fillId="0" borderId="0" applyFill="0" applyBorder="0" applyAlignment="0" applyProtection="0"/>
    <xf numFmtId="179" fontId="18" fillId="0" borderId="0" applyFill="0" applyBorder="0" applyProtection="0"/>
    <xf numFmtId="166" fontId="18" fillId="0" borderId="0" applyFill="0" applyBorder="0" applyAlignment="0" applyProtection="0"/>
    <xf numFmtId="166" fontId="36" fillId="0" borderId="0" applyBorder="0" applyProtection="0"/>
    <xf numFmtId="0" fontId="18" fillId="36" borderId="16" applyNumberFormat="0" applyProtection="0"/>
    <xf numFmtId="0" fontId="32" fillId="0" borderId="0" applyNumberFormat="0" applyFill="0" applyBorder="0" applyProtection="0"/>
    <xf numFmtId="0" fontId="35" fillId="37" borderId="0"/>
    <xf numFmtId="166" fontId="35" fillId="0" borderId="0"/>
    <xf numFmtId="0" fontId="35" fillId="0" borderId="0"/>
    <xf numFmtId="0" fontId="18" fillId="36" borderId="15" applyNumberFormat="0" applyAlignment="0" applyProtection="0"/>
    <xf numFmtId="9" fontId="18" fillId="0" borderId="0" applyFill="0" applyBorder="0" applyAlignment="0" applyProtection="0"/>
    <xf numFmtId="9" fontId="18" fillId="0" borderId="0" applyFill="0" applyBorder="0" applyProtection="0"/>
    <xf numFmtId="9" fontId="18" fillId="0" borderId="0" applyFill="0" applyBorder="0" applyProtection="0"/>
    <xf numFmtId="0" fontId="18" fillId="0" borderId="0"/>
    <xf numFmtId="0" fontId="36" fillId="0" borderId="0"/>
    <xf numFmtId="0" fontId="37" fillId="0" borderId="0"/>
    <xf numFmtId="166" fontId="18" fillId="0" borderId="0" applyFill="0" applyBorder="0" applyAlignment="0" applyProtection="0"/>
    <xf numFmtId="166" fontId="18" fillId="0" borderId="0" applyFill="0" applyBorder="0" applyAlignment="0" applyProtection="0"/>
    <xf numFmtId="9" fontId="18" fillId="0" borderId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78" fontId="18" fillId="0" borderId="0" applyFill="0" applyBorder="0" applyProtection="0"/>
    <xf numFmtId="0" fontId="32" fillId="0" borderId="0" applyNumberFormat="0" applyFill="0" applyBorder="0" applyAlignment="0" applyProtection="0"/>
    <xf numFmtId="0" fontId="18" fillId="0" borderId="0"/>
    <xf numFmtId="0" fontId="26" fillId="0" borderId="0"/>
    <xf numFmtId="0" fontId="26" fillId="0" borderId="0"/>
    <xf numFmtId="9" fontId="18" fillId="0" borderId="0" applyFill="0" applyBorder="0" applyAlignment="0" applyProtection="0"/>
    <xf numFmtId="0" fontId="34" fillId="37" borderId="0"/>
    <xf numFmtId="177" fontId="36" fillId="0" borderId="0"/>
    <xf numFmtId="9" fontId="18" fillId="0" borderId="0" applyFill="0" applyBorder="0" applyAlignment="0" applyProtection="0"/>
    <xf numFmtId="9" fontId="36" fillId="0" borderId="0" applyBorder="0" applyProtection="0"/>
    <xf numFmtId="0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3" fillId="0" borderId="0"/>
    <xf numFmtId="166" fontId="18" fillId="0" borderId="0" applyFill="0" applyBorder="0" applyAlignment="0" applyProtection="0"/>
    <xf numFmtId="178" fontId="31" fillId="0" borderId="0"/>
    <xf numFmtId="165" fontId="18" fillId="0" borderId="0" applyFill="0" applyBorder="0" applyAlignment="0" applyProtection="0"/>
    <xf numFmtId="167" fontId="18" fillId="0" borderId="0" applyFill="0" applyBorder="0" applyAlignment="0" applyProtection="0"/>
    <xf numFmtId="0" fontId="24" fillId="0" borderId="0"/>
    <xf numFmtId="0" fontId="24" fillId="0" borderId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21" xfId="0" applyBorder="1"/>
    <xf numFmtId="43" fontId="0" fillId="0" borderId="0" xfId="42" applyFont="1"/>
    <xf numFmtId="0" fontId="0" fillId="0" borderId="19" xfId="0" applyFill="1" applyBorder="1"/>
    <xf numFmtId="4" fontId="0" fillId="0" borderId="0" xfId="0" applyNumberFormat="1" applyAlignment="1">
      <alignment horizontal="center"/>
    </xf>
    <xf numFmtId="3" fontId="0" fillId="0" borderId="21" xfId="0" applyNumberFormat="1" applyBorder="1" applyAlignment="1">
      <alignment vertical="center"/>
    </xf>
    <xf numFmtId="0" fontId="42" fillId="0" borderId="0" xfId="0" applyFont="1" applyAlignment="1">
      <alignment vertical="center"/>
    </xf>
    <xf numFmtId="0" fontId="0" fillId="0" borderId="0" xfId="0" applyBorder="1"/>
    <xf numFmtId="0" fontId="42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vertical="center"/>
    </xf>
    <xf numFmtId="10" fontId="42" fillId="0" borderId="0" xfId="0" applyNumberFormat="1" applyFont="1" applyBorder="1" applyAlignment="1">
      <alignment horizontal="center" vertical="center"/>
    </xf>
    <xf numFmtId="10" fontId="43" fillId="0" borderId="0" xfId="0" applyNumberFormat="1" applyFont="1" applyBorder="1" applyAlignment="1">
      <alignment horizontal="center" vertical="center"/>
    </xf>
    <xf numFmtId="0" fontId="0" fillId="34" borderId="0" xfId="0" applyFill="1"/>
    <xf numFmtId="0" fontId="0" fillId="38" borderId="0" xfId="0" applyFill="1"/>
    <xf numFmtId="4" fontId="0" fillId="38" borderId="0" xfId="0" applyNumberFormat="1" applyFill="1" applyAlignment="1">
      <alignment horizontal="center"/>
    </xf>
    <xf numFmtId="4" fontId="0" fillId="34" borderId="0" xfId="0" applyNumberFormat="1" applyFill="1" applyAlignment="1">
      <alignment horizontal="center"/>
    </xf>
    <xf numFmtId="0" fontId="0" fillId="33" borderId="0" xfId="0" applyFill="1"/>
    <xf numFmtId="0" fontId="0" fillId="33" borderId="19" xfId="0" applyFill="1" applyBorder="1"/>
    <xf numFmtId="0" fontId="0" fillId="0" borderId="0" xfId="0" applyAlignment="1"/>
    <xf numFmtId="4" fontId="0" fillId="0" borderId="0" xfId="0" applyNumberFormat="1" applyAlignment="1"/>
    <xf numFmtId="4" fontId="0" fillId="0" borderId="0" xfId="0" applyNumberFormat="1"/>
    <xf numFmtId="43" fontId="44" fillId="0" borderId="0" xfId="42" applyFont="1" applyAlignment="1"/>
    <xf numFmtId="4" fontId="33" fillId="0" borderId="0" xfId="0" applyNumberFormat="1" applyFont="1"/>
    <xf numFmtId="0" fontId="44" fillId="0" borderId="0" xfId="0" applyFont="1"/>
    <xf numFmtId="0" fontId="33" fillId="38" borderId="0" xfId="0" applyFont="1" applyFill="1"/>
    <xf numFmtId="4" fontId="0" fillId="33" borderId="0" xfId="0" applyNumberFormat="1" applyFill="1" applyAlignment="1">
      <alignment horizontal="center"/>
    </xf>
    <xf numFmtId="4" fontId="0" fillId="38" borderId="0" xfId="0" applyNumberFormat="1" applyFill="1"/>
    <xf numFmtId="0" fontId="0" fillId="34" borderId="0" xfId="0" applyFill="1" applyAlignment="1">
      <alignment horizontal="center"/>
    </xf>
    <xf numFmtId="43" fontId="0" fillId="34" borderId="0" xfId="0" applyNumberFormat="1" applyFill="1"/>
    <xf numFmtId="0" fontId="0" fillId="0" borderId="0" xfId="0" applyAlignment="1">
      <alignment horizontal="left" vertical="top" wrapText="1"/>
    </xf>
    <xf numFmtId="0" fontId="45" fillId="34" borderId="0" xfId="0" applyFont="1" applyFill="1"/>
    <xf numFmtId="0" fontId="0" fillId="0" borderId="19" xfId="0" applyFill="1" applyBorder="1" applyAlignment="1">
      <alignment horizontal="center"/>
    </xf>
    <xf numFmtId="4" fontId="0" fillId="0" borderId="19" xfId="0" applyNumberFormat="1" applyFill="1" applyBorder="1" applyAlignment="1">
      <alignment horizontal="center"/>
    </xf>
    <xf numFmtId="0" fontId="0" fillId="0" borderId="13" xfId="0" applyBorder="1"/>
    <xf numFmtId="0" fontId="0" fillId="0" borderId="10" xfId="0" applyBorder="1"/>
    <xf numFmtId="4" fontId="0" fillId="0" borderId="10" xfId="0" applyNumberFormat="1" applyBorder="1" applyAlignment="1">
      <alignment horizontal="center"/>
    </xf>
    <xf numFmtId="0" fontId="0" fillId="0" borderId="18" xfId="0" applyBorder="1"/>
    <xf numFmtId="0" fontId="0" fillId="0" borderId="12" xfId="0" applyBorder="1"/>
    <xf numFmtId="0" fontId="0" fillId="0" borderId="17" xfId="0" applyBorder="1"/>
    <xf numFmtId="4" fontId="0" fillId="0" borderId="0" xfId="0" applyNumberFormat="1" applyBorder="1" applyAlignment="1">
      <alignment horizontal="center"/>
    </xf>
    <xf numFmtId="0" fontId="45" fillId="34" borderId="0" xfId="0" applyFont="1" applyFill="1" applyBorder="1"/>
    <xf numFmtId="4" fontId="45" fillId="34" borderId="0" xfId="0" applyNumberFormat="1" applyFont="1" applyFill="1" applyBorder="1" applyAlignment="1">
      <alignment horizontal="center"/>
    </xf>
    <xf numFmtId="0" fontId="45" fillId="34" borderId="17" xfId="0" applyFont="1" applyFill="1" applyBorder="1"/>
    <xf numFmtId="3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wrapText="1"/>
    </xf>
    <xf numFmtId="0" fontId="0" fillId="0" borderId="14" xfId="0" applyBorder="1"/>
    <xf numFmtId="0" fontId="0" fillId="0" borderId="11" xfId="0" applyBorder="1"/>
    <xf numFmtId="4" fontId="0" fillId="0" borderId="11" xfId="0" applyNumberFormat="1" applyBorder="1" applyAlignment="1">
      <alignment horizontal="center"/>
    </xf>
    <xf numFmtId="0" fontId="0" fillId="0" borderId="26" xfId="0" applyBorder="1"/>
    <xf numFmtId="0" fontId="0" fillId="34" borderId="0" xfId="0" applyFill="1" applyAlignment="1">
      <alignment horizontal="center"/>
    </xf>
    <xf numFmtId="0" fontId="38" fillId="0" borderId="24" xfId="0" applyFont="1" applyFill="1" applyBorder="1" applyAlignment="1">
      <alignment horizontal="center" vertical="center"/>
    </xf>
    <xf numFmtId="0" fontId="38" fillId="0" borderId="20" xfId="0" applyFont="1" applyFill="1" applyBorder="1" applyAlignment="1">
      <alignment horizontal="center" vertical="center"/>
    </xf>
    <xf numFmtId="0" fontId="38" fillId="0" borderId="25" xfId="0" applyFont="1" applyFill="1" applyBorder="1" applyAlignment="1">
      <alignment horizontal="center" vertical="center"/>
    </xf>
    <xf numFmtId="10" fontId="38" fillId="0" borderId="20" xfId="43" applyNumberFormat="1" applyFont="1" applyFill="1" applyBorder="1" applyAlignment="1">
      <alignment horizontal="center"/>
    </xf>
    <xf numFmtId="10" fontId="38" fillId="0" borderId="25" xfId="43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justify" wrapText="1"/>
    </xf>
    <xf numFmtId="0" fontId="43" fillId="0" borderId="0" xfId="0" applyFont="1" applyBorder="1" applyAlignment="1">
      <alignment horizontal="center" vertical="center"/>
    </xf>
    <xf numFmtId="0" fontId="39" fillId="0" borderId="19" xfId="0" applyFont="1" applyBorder="1" applyAlignment="1">
      <alignment horizontal="justify" vertical="center" wrapText="1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4" fontId="0" fillId="0" borderId="19" xfId="0" applyNumberFormat="1" applyFill="1" applyBorder="1" applyAlignment="1">
      <alignment horizontal="center"/>
    </xf>
    <xf numFmtId="4" fontId="0" fillId="0" borderId="22" xfId="0" applyNumberFormat="1" applyFill="1" applyBorder="1" applyAlignment="1">
      <alignment horizontal="center"/>
    </xf>
    <xf numFmtId="0" fontId="0" fillId="0" borderId="28" xfId="0" applyFill="1" applyBorder="1" applyAlignment="1">
      <alignment horizontal="center" vertical="top"/>
    </xf>
    <xf numFmtId="4" fontId="0" fillId="0" borderId="23" xfId="0" applyNumberFormat="1" applyFill="1" applyBorder="1" applyAlignment="1">
      <alignment horizontal="center"/>
    </xf>
    <xf numFmtId="4" fontId="0" fillId="0" borderId="27" xfId="0" applyNumberFormat="1" applyFill="1" applyBorder="1" applyAlignment="1">
      <alignment horizontal="center"/>
    </xf>
    <xf numFmtId="4" fontId="0" fillId="0" borderId="29" xfId="0" applyNumberFormat="1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38" fillId="0" borderId="13" xfId="0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4" fontId="38" fillId="0" borderId="13" xfId="0" applyNumberFormat="1" applyFont="1" applyFill="1" applyBorder="1" applyAlignment="1">
      <alignment horizontal="center"/>
    </xf>
    <xf numFmtId="4" fontId="38" fillId="0" borderId="18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</cellXfs>
  <cellStyles count="431">
    <cellStyle name="0,0_x000d__x000a_NA_x000d__x000a_" xfId="64" xr:uid="{00000000-0005-0000-0000-000000000000}"/>
    <cellStyle name="20% - Ênfase1" xfId="19" builtinId="30" customBuiltin="1"/>
    <cellStyle name="20% - Ênfase1 2" xfId="288" xr:uid="{00000000-0005-0000-0000-000007000000}"/>
    <cellStyle name="20% - Ênfase2" xfId="23" builtinId="34" customBuiltin="1"/>
    <cellStyle name="20% - Ênfase2 2" xfId="259" xr:uid="{00000000-0005-0000-0000-000008000000}"/>
    <cellStyle name="20% - Ênfase3" xfId="27" builtinId="38" customBuiltin="1"/>
    <cellStyle name="20% - Ênfase3 2" xfId="246" xr:uid="{00000000-0005-0000-0000-000009000000}"/>
    <cellStyle name="20% - Ênfase4" xfId="31" builtinId="42" customBuiltin="1"/>
    <cellStyle name="20% - Ênfase4 2" xfId="286" xr:uid="{00000000-0005-0000-0000-00000A000000}"/>
    <cellStyle name="20% - Ênfase5" xfId="35" builtinId="46" customBuiltin="1"/>
    <cellStyle name="20% - Ênfase5 2" xfId="284" xr:uid="{00000000-0005-0000-0000-00000B000000}"/>
    <cellStyle name="20% - Ênfase6" xfId="39" builtinId="50" customBuiltin="1"/>
    <cellStyle name="20% - Ênfase6 2" xfId="258" xr:uid="{00000000-0005-0000-0000-00000C000000}"/>
    <cellStyle name="40% - Ênfase1" xfId="20" builtinId="31" customBuiltin="1"/>
    <cellStyle name="40% - Ênfase1 2" xfId="248" xr:uid="{00000000-0005-0000-0000-000013000000}"/>
    <cellStyle name="40% - Ênfase2" xfId="24" builtinId="35" customBuiltin="1"/>
    <cellStyle name="40% - Ênfase2 2" xfId="257" xr:uid="{00000000-0005-0000-0000-000014000000}"/>
    <cellStyle name="40% - Ênfase3" xfId="28" builtinId="39" customBuiltin="1"/>
    <cellStyle name="40% - Ênfase3 2" xfId="287" xr:uid="{00000000-0005-0000-0000-000015000000}"/>
    <cellStyle name="40% - Ênfase4" xfId="32" builtinId="43" customBuiltin="1"/>
    <cellStyle name="40% - Ênfase4 2" xfId="285" xr:uid="{00000000-0005-0000-0000-000016000000}"/>
    <cellStyle name="40% - Ênfase5" xfId="36" builtinId="47" customBuiltin="1"/>
    <cellStyle name="40% - Ênfase5 2" xfId="283" xr:uid="{00000000-0005-0000-0000-000017000000}"/>
    <cellStyle name="40% - Ênfase6" xfId="40" builtinId="51" customBuiltin="1"/>
    <cellStyle name="40% - Ênfase6 2" xfId="282" xr:uid="{00000000-0005-0000-0000-000018000000}"/>
    <cellStyle name="60% - Ênfase1" xfId="21" builtinId="32" customBuiltin="1"/>
    <cellStyle name="60% - Ênfase1 2" xfId="299" xr:uid="{00000000-0005-0000-0000-00001F000000}"/>
    <cellStyle name="60% - Ênfase2" xfId="25" builtinId="36" customBuiltin="1"/>
    <cellStyle name="60% - Ênfase2 2" xfId="321" xr:uid="{00000000-0005-0000-0000-000020000000}"/>
    <cellStyle name="60% - Ênfase3" xfId="29" builtinId="40" customBuiltin="1"/>
    <cellStyle name="60% - Ênfase3 2" xfId="298" xr:uid="{00000000-0005-0000-0000-000021000000}"/>
    <cellStyle name="60% - Ênfase4" xfId="33" builtinId="44" customBuiltin="1"/>
    <cellStyle name="60% - Ênfase4 2" xfId="297" xr:uid="{00000000-0005-0000-0000-000022000000}"/>
    <cellStyle name="60% - Ênfase5" xfId="37" builtinId="48" customBuiltin="1"/>
    <cellStyle name="60% - Ênfase5 2" xfId="296" xr:uid="{00000000-0005-0000-0000-000023000000}"/>
    <cellStyle name="60% - Ênfase6" xfId="41" builtinId="52" customBuiltin="1"/>
    <cellStyle name="60% - Ênfase6 2" xfId="295" xr:uid="{00000000-0005-0000-0000-000024000000}"/>
    <cellStyle name="Bom" xfId="6" builtinId="26" customBuiltin="1"/>
    <cellStyle name="Cálculo" xfId="11" builtinId="22" customBuiltin="1"/>
    <cellStyle name="Cancel" xfId="340" xr:uid="{00000000-0005-0000-0000-00002D000000}"/>
    <cellStyle name="Cancel 2" xfId="339" xr:uid="{00000000-0005-0000-0000-00002E000000}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Excel Built-in Excel Built-in Excel Built-in Excel Built-in Excel Built-in TableStyleLight1" xfId="357" xr:uid="{00000000-0005-0000-0000-000031000000}"/>
    <cellStyle name="Excel_BuiltIn_Comma" xfId="276" xr:uid="{00000000-0005-0000-0000-000032000000}"/>
    <cellStyle name="Heading" xfId="275" xr:uid="{00000000-0005-0000-0000-000035000000}"/>
    <cellStyle name="Heading (user)" xfId="274" xr:uid="{00000000-0005-0000-0000-000036000000}"/>
    <cellStyle name="Heading1" xfId="273" xr:uid="{00000000-0005-0000-0000-00003B000000}"/>
    <cellStyle name="Heading1 (user)" xfId="272" xr:uid="{00000000-0005-0000-0000-00003C000000}"/>
    <cellStyle name="Hiperlink 2" xfId="378" xr:uid="{00000000-0005-0000-0000-00003D000000}"/>
    <cellStyle name="Hiperlink 2 2" xfId="355" xr:uid="{00000000-0005-0000-0000-00003E000000}"/>
    <cellStyle name="Moeda 10" xfId="65" xr:uid="{00000000-0005-0000-0000-000041000000}"/>
    <cellStyle name="Moeda 10 2" xfId="249" xr:uid="{00000000-0005-0000-0000-000042000000}"/>
    <cellStyle name="Moeda 10 2 2" xfId="369" xr:uid="{00000000-0005-0000-0000-000043000000}"/>
    <cellStyle name="Moeda 2" xfId="46" xr:uid="{00000000-0005-0000-0000-000044000000}"/>
    <cellStyle name="Moeda 2 10" xfId="281" xr:uid="{00000000-0005-0000-0000-000045000000}"/>
    <cellStyle name="Moeda 2 11" xfId="422" xr:uid="{00000000-0005-0000-0000-000046000000}"/>
    <cellStyle name="Moeda 2 12" xfId="66" xr:uid="{00000000-0005-0000-0000-000047000000}"/>
    <cellStyle name="Moeda 2 2" xfId="67" xr:uid="{00000000-0005-0000-0000-000048000000}"/>
    <cellStyle name="Moeda 2 2 2" xfId="251" xr:uid="{00000000-0005-0000-0000-000049000000}"/>
    <cellStyle name="Moeda 2 2 2 2" xfId="371" xr:uid="{00000000-0005-0000-0000-00004A000000}"/>
    <cellStyle name="Moeda 2 3" xfId="68" xr:uid="{00000000-0005-0000-0000-00004B000000}"/>
    <cellStyle name="Moeda 2 3 2" xfId="252" xr:uid="{00000000-0005-0000-0000-00004C000000}"/>
    <cellStyle name="Moeda 2 3 2 2" xfId="372" xr:uid="{00000000-0005-0000-0000-00004D000000}"/>
    <cellStyle name="Moeda 2 4" xfId="69" xr:uid="{00000000-0005-0000-0000-00004E000000}"/>
    <cellStyle name="Moeda 2 4 2" xfId="253" xr:uid="{00000000-0005-0000-0000-00004F000000}"/>
    <cellStyle name="Moeda 2 4 2 2" xfId="373" xr:uid="{00000000-0005-0000-0000-000050000000}"/>
    <cellStyle name="Moeda 2 5" xfId="70" xr:uid="{00000000-0005-0000-0000-000051000000}"/>
    <cellStyle name="Moeda 2 5 2" xfId="254" xr:uid="{00000000-0005-0000-0000-000052000000}"/>
    <cellStyle name="Moeda 2 5 2 2" xfId="374" xr:uid="{00000000-0005-0000-0000-000053000000}"/>
    <cellStyle name="Moeda 2 6" xfId="71" xr:uid="{00000000-0005-0000-0000-000054000000}"/>
    <cellStyle name="Moeda 2 6 2" xfId="255" xr:uid="{00000000-0005-0000-0000-000055000000}"/>
    <cellStyle name="Moeda 2 6 2 2" xfId="375" xr:uid="{00000000-0005-0000-0000-000056000000}"/>
    <cellStyle name="Moeda 2 7" xfId="72" xr:uid="{00000000-0005-0000-0000-000057000000}"/>
    <cellStyle name="Moeda 2 7 2" xfId="256" xr:uid="{00000000-0005-0000-0000-000058000000}"/>
    <cellStyle name="Moeda 2 7 2 2" xfId="376" xr:uid="{00000000-0005-0000-0000-000059000000}"/>
    <cellStyle name="Moeda 2 8" xfId="73" xr:uid="{00000000-0005-0000-0000-00005A000000}"/>
    <cellStyle name="Moeda 2 9" xfId="250" xr:uid="{00000000-0005-0000-0000-00005B000000}"/>
    <cellStyle name="Moeda 2 9 2" xfId="370" xr:uid="{00000000-0005-0000-0000-00005C000000}"/>
    <cellStyle name="Moeda 3" xfId="59" xr:uid="{00000000-0005-0000-0000-00005D000000}"/>
    <cellStyle name="Moeda 3 2" xfId="334" xr:uid="{00000000-0005-0000-0000-00005E000000}"/>
    <cellStyle name="Moeda 4" xfId="332" xr:uid="{00000000-0005-0000-0000-00005F000000}"/>
    <cellStyle name="Moeda 5" xfId="421" xr:uid="{00000000-0005-0000-0000-000060000000}"/>
    <cellStyle name="Neutra 2" xfId="300" xr:uid="{00000000-0005-0000-0000-000061000000}"/>
    <cellStyle name="Neutro" xfId="8" builtinId="28" customBuiltin="1"/>
    <cellStyle name="Normal" xfId="0" builtinId="0"/>
    <cellStyle name="Normal 10" xfId="74" xr:uid="{00000000-0005-0000-0000-000064000000}"/>
    <cellStyle name="Normal 100" xfId="75" xr:uid="{00000000-0005-0000-0000-000065000000}"/>
    <cellStyle name="Normal 102" xfId="76" xr:uid="{00000000-0005-0000-0000-000066000000}"/>
    <cellStyle name="Normal 104" xfId="77" xr:uid="{00000000-0005-0000-0000-000067000000}"/>
    <cellStyle name="Normal 106" xfId="78" xr:uid="{00000000-0005-0000-0000-000068000000}"/>
    <cellStyle name="Normal 108" xfId="79" xr:uid="{00000000-0005-0000-0000-000069000000}"/>
    <cellStyle name="Normal 11" xfId="80" xr:uid="{00000000-0005-0000-0000-00006A000000}"/>
    <cellStyle name="Normal 12" xfId="81" xr:uid="{00000000-0005-0000-0000-00006B000000}"/>
    <cellStyle name="Normal 13" xfId="82" xr:uid="{00000000-0005-0000-0000-00006C000000}"/>
    <cellStyle name="Normal 14" xfId="83" xr:uid="{00000000-0005-0000-0000-00006D000000}"/>
    <cellStyle name="Normal 15" xfId="84" xr:uid="{00000000-0005-0000-0000-00006E000000}"/>
    <cellStyle name="Normal 16" xfId="85" xr:uid="{00000000-0005-0000-0000-00006F000000}"/>
    <cellStyle name="Normal 17" xfId="86" xr:uid="{00000000-0005-0000-0000-000070000000}"/>
    <cellStyle name="Normal 18" xfId="87" xr:uid="{00000000-0005-0000-0000-000071000000}"/>
    <cellStyle name="Normal 19" xfId="88" xr:uid="{00000000-0005-0000-0000-000072000000}"/>
    <cellStyle name="Normal 19 2" xfId="89" xr:uid="{00000000-0005-0000-0000-000073000000}"/>
    <cellStyle name="Normal 19 3" xfId="90" xr:uid="{00000000-0005-0000-0000-000074000000}"/>
    <cellStyle name="Normal 2" xfId="44" xr:uid="{00000000-0005-0000-0000-000075000000}"/>
    <cellStyle name="Normal 2 10" xfId="91" xr:uid="{00000000-0005-0000-0000-000076000000}"/>
    <cellStyle name="Normal 2 11" xfId="92" xr:uid="{00000000-0005-0000-0000-000077000000}"/>
    <cellStyle name="Normal 2 12" xfId="93" xr:uid="{00000000-0005-0000-0000-000078000000}"/>
    <cellStyle name="Normal 2 13" xfId="94" xr:uid="{00000000-0005-0000-0000-000079000000}"/>
    <cellStyle name="Normal 2 14" xfId="95" xr:uid="{00000000-0005-0000-0000-00007A000000}"/>
    <cellStyle name="Normal 2 15" xfId="96" xr:uid="{00000000-0005-0000-0000-00007B000000}"/>
    <cellStyle name="Normal 2 16" xfId="97" xr:uid="{00000000-0005-0000-0000-00007C000000}"/>
    <cellStyle name="Normal 2 17" xfId="98" xr:uid="{00000000-0005-0000-0000-00007D000000}"/>
    <cellStyle name="Normal 2 18" xfId="99" xr:uid="{00000000-0005-0000-0000-00007E000000}"/>
    <cellStyle name="Normal 2 19" xfId="100" xr:uid="{00000000-0005-0000-0000-00007F000000}"/>
    <cellStyle name="Normal 2 2" xfId="47" xr:uid="{00000000-0005-0000-0000-000080000000}"/>
    <cellStyle name="Normal 2 2 10" xfId="102" xr:uid="{00000000-0005-0000-0000-000081000000}"/>
    <cellStyle name="Normal 2 2 11" xfId="103" xr:uid="{00000000-0005-0000-0000-000082000000}"/>
    <cellStyle name="Normal 2 2 12" xfId="104" xr:uid="{00000000-0005-0000-0000-000083000000}"/>
    <cellStyle name="Normal 2 2 13" xfId="105" xr:uid="{00000000-0005-0000-0000-000084000000}"/>
    <cellStyle name="Normal 2 2 14" xfId="106" xr:uid="{00000000-0005-0000-0000-000085000000}"/>
    <cellStyle name="Normal 2 2 15" xfId="107" xr:uid="{00000000-0005-0000-0000-000086000000}"/>
    <cellStyle name="Normal 2 2 16" xfId="108" xr:uid="{00000000-0005-0000-0000-000087000000}"/>
    <cellStyle name="Normal 2 2 17" xfId="109" xr:uid="{00000000-0005-0000-0000-000088000000}"/>
    <cellStyle name="Normal 2 2 18" xfId="110" xr:uid="{00000000-0005-0000-0000-000089000000}"/>
    <cellStyle name="Normal 2 2 19" xfId="111" xr:uid="{00000000-0005-0000-0000-00008A000000}"/>
    <cellStyle name="Normal 2 2 2" xfId="112" xr:uid="{00000000-0005-0000-0000-00008B000000}"/>
    <cellStyle name="Normal 2 2 2 10" xfId="113" xr:uid="{00000000-0005-0000-0000-00008C000000}"/>
    <cellStyle name="Normal 2 2 2 11" xfId="114" xr:uid="{00000000-0005-0000-0000-00008D000000}"/>
    <cellStyle name="Normal 2 2 2 12" xfId="115" xr:uid="{00000000-0005-0000-0000-00008E000000}"/>
    <cellStyle name="Normal 2 2 2 13" xfId="116" xr:uid="{00000000-0005-0000-0000-00008F000000}"/>
    <cellStyle name="Normal 2 2 2 14" xfId="117" xr:uid="{00000000-0005-0000-0000-000090000000}"/>
    <cellStyle name="Normal 2 2 2 2" xfId="118" xr:uid="{00000000-0005-0000-0000-000091000000}"/>
    <cellStyle name="Normal 2 2 2 2 10" xfId="119" xr:uid="{00000000-0005-0000-0000-000092000000}"/>
    <cellStyle name="Normal 2 2 2 2 11" xfId="120" xr:uid="{00000000-0005-0000-0000-000093000000}"/>
    <cellStyle name="Normal 2 2 2 2 12" xfId="121" xr:uid="{00000000-0005-0000-0000-000094000000}"/>
    <cellStyle name="Normal 2 2 2 2 13" xfId="122" xr:uid="{00000000-0005-0000-0000-000095000000}"/>
    <cellStyle name="Normal 2 2 2 2 14" xfId="123" xr:uid="{00000000-0005-0000-0000-000096000000}"/>
    <cellStyle name="Normal 2 2 2 2 2" xfId="124" xr:uid="{00000000-0005-0000-0000-000097000000}"/>
    <cellStyle name="Normal 2 2 2 2 2 2" xfId="125" xr:uid="{00000000-0005-0000-0000-000098000000}"/>
    <cellStyle name="Normal 2 2 2 2 2 2 2" xfId="126" xr:uid="{00000000-0005-0000-0000-000099000000}"/>
    <cellStyle name="Normal 2 2 2 2 2 2 2 2" xfId="127" xr:uid="{00000000-0005-0000-0000-00009A000000}"/>
    <cellStyle name="Normal 2 2 2 2 2 3" xfId="128" xr:uid="{00000000-0005-0000-0000-00009B000000}"/>
    <cellStyle name="Normal 2 2 2 2 3" xfId="129" xr:uid="{00000000-0005-0000-0000-00009C000000}"/>
    <cellStyle name="Normal 2 2 2 2 4" xfId="130" xr:uid="{00000000-0005-0000-0000-00009D000000}"/>
    <cellStyle name="Normal 2 2 2 2 5" xfId="131" xr:uid="{00000000-0005-0000-0000-00009E000000}"/>
    <cellStyle name="Normal 2 2 2 2 6" xfId="132" xr:uid="{00000000-0005-0000-0000-00009F000000}"/>
    <cellStyle name="Normal 2 2 2 2 7" xfId="133" xr:uid="{00000000-0005-0000-0000-0000A0000000}"/>
    <cellStyle name="Normal 2 2 2 2 8" xfId="134" xr:uid="{00000000-0005-0000-0000-0000A1000000}"/>
    <cellStyle name="Normal 2 2 2 2 9" xfId="135" xr:uid="{00000000-0005-0000-0000-0000A2000000}"/>
    <cellStyle name="Normal 2 2 2 3" xfId="136" xr:uid="{00000000-0005-0000-0000-0000A3000000}"/>
    <cellStyle name="Normal 2 2 2 3 2" xfId="137" xr:uid="{00000000-0005-0000-0000-0000A4000000}"/>
    <cellStyle name="Normal 2 2 2 4" xfId="138" xr:uid="{00000000-0005-0000-0000-0000A5000000}"/>
    <cellStyle name="Normal 2 2 2 5" xfId="139" xr:uid="{00000000-0005-0000-0000-0000A6000000}"/>
    <cellStyle name="Normal 2 2 2 6" xfId="140" xr:uid="{00000000-0005-0000-0000-0000A7000000}"/>
    <cellStyle name="Normal 2 2 2 7" xfId="141" xr:uid="{00000000-0005-0000-0000-0000A8000000}"/>
    <cellStyle name="Normal 2 2 2 8" xfId="142" xr:uid="{00000000-0005-0000-0000-0000A9000000}"/>
    <cellStyle name="Normal 2 2 2 9" xfId="143" xr:uid="{00000000-0005-0000-0000-0000AA000000}"/>
    <cellStyle name="Normal 2 2 20" xfId="271" xr:uid="{00000000-0005-0000-0000-0000AB000000}"/>
    <cellStyle name="Normal 2 2 21" xfId="424" xr:uid="{00000000-0005-0000-0000-0000AC000000}"/>
    <cellStyle name="Normal 2 2 22" xfId="101" xr:uid="{00000000-0005-0000-0000-0000AD000000}"/>
    <cellStyle name="Normal 2 2 3" xfId="144" xr:uid="{00000000-0005-0000-0000-0000AE000000}"/>
    <cellStyle name="Normal 2 2 4" xfId="145" xr:uid="{00000000-0005-0000-0000-0000AF000000}"/>
    <cellStyle name="Normal 2 2 5" xfId="146" xr:uid="{00000000-0005-0000-0000-0000B0000000}"/>
    <cellStyle name="Normal 2 2 6" xfId="147" xr:uid="{00000000-0005-0000-0000-0000B1000000}"/>
    <cellStyle name="Normal 2 2 7" xfId="148" xr:uid="{00000000-0005-0000-0000-0000B2000000}"/>
    <cellStyle name="Normal 2 2 8" xfId="149" xr:uid="{00000000-0005-0000-0000-0000B3000000}"/>
    <cellStyle name="Normal 2 2 8 2" xfId="150" xr:uid="{00000000-0005-0000-0000-0000B4000000}"/>
    <cellStyle name="Normal 2 2 9" xfId="151" xr:uid="{00000000-0005-0000-0000-0000B5000000}"/>
    <cellStyle name="Normal 2 20" xfId="152" xr:uid="{00000000-0005-0000-0000-0000B6000000}"/>
    <cellStyle name="Normal 2 21" xfId="294" xr:uid="{00000000-0005-0000-0000-0000B7000000}"/>
    <cellStyle name="Normal 2 3" xfId="48" xr:uid="{00000000-0005-0000-0000-0000B8000000}"/>
    <cellStyle name="Normal 2 3 2" xfId="154" xr:uid="{00000000-0005-0000-0000-0000B9000000}"/>
    <cellStyle name="Normal 2 3 3" xfId="153" xr:uid="{00000000-0005-0000-0000-0000BA000000}"/>
    <cellStyle name="Normal 2 4" xfId="155" xr:uid="{00000000-0005-0000-0000-0000BB000000}"/>
    <cellStyle name="Normal 2 5" xfId="156" xr:uid="{00000000-0005-0000-0000-0000BC000000}"/>
    <cellStyle name="Normal 2 6" xfId="157" xr:uid="{00000000-0005-0000-0000-0000BD000000}"/>
    <cellStyle name="Normal 2 7" xfId="158" xr:uid="{00000000-0005-0000-0000-0000BE000000}"/>
    <cellStyle name="Normal 2 8" xfId="159" xr:uid="{00000000-0005-0000-0000-0000BF000000}"/>
    <cellStyle name="Normal 2 8 2" xfId="160" xr:uid="{00000000-0005-0000-0000-0000C0000000}"/>
    <cellStyle name="Normal 2 9" xfId="161" xr:uid="{00000000-0005-0000-0000-0000C1000000}"/>
    <cellStyle name="Normal 20" xfId="162" xr:uid="{00000000-0005-0000-0000-0000C2000000}"/>
    <cellStyle name="Normal 21" xfId="61" xr:uid="{00000000-0005-0000-0000-0000C3000000}"/>
    <cellStyle name="Normal 21 2" xfId="163" xr:uid="{00000000-0005-0000-0000-0000C4000000}"/>
    <cellStyle name="Normal 22" xfId="164" xr:uid="{00000000-0005-0000-0000-0000C5000000}"/>
    <cellStyle name="Normal 23" xfId="333" xr:uid="{00000000-0005-0000-0000-0000C6000000}"/>
    <cellStyle name="Normal 23 2" xfId="165" xr:uid="{00000000-0005-0000-0000-0000C7000000}"/>
    <cellStyle name="Normal 24" xfId="166" xr:uid="{00000000-0005-0000-0000-0000C8000000}"/>
    <cellStyle name="Normal 25" xfId="167" xr:uid="{00000000-0005-0000-0000-0000C9000000}"/>
    <cellStyle name="Normal 26" xfId="168" xr:uid="{00000000-0005-0000-0000-0000CA000000}"/>
    <cellStyle name="Normal 27" xfId="60" xr:uid="{00000000-0005-0000-0000-0000CB000000}"/>
    <cellStyle name="Normal 27 2" xfId="62" xr:uid="{00000000-0005-0000-0000-0000CC000000}"/>
    <cellStyle name="Normal 28" xfId="169" xr:uid="{00000000-0005-0000-0000-0000CD000000}"/>
    <cellStyle name="Normal 29" xfId="423" xr:uid="{00000000-0005-0000-0000-0000CE000000}"/>
    <cellStyle name="Normal 3" xfId="56" xr:uid="{00000000-0005-0000-0000-0000CF000000}"/>
    <cellStyle name="Normal 3 2" xfId="170" xr:uid="{00000000-0005-0000-0000-0000D0000000}"/>
    <cellStyle name="Normal 3 2 2" xfId="270" xr:uid="{00000000-0005-0000-0000-0000D1000000}"/>
    <cellStyle name="Normal 3 3" xfId="171" xr:uid="{00000000-0005-0000-0000-0000D2000000}"/>
    <cellStyle name="Normal 3 4" xfId="292" xr:uid="{00000000-0005-0000-0000-0000D3000000}"/>
    <cellStyle name="Normal 3 5" xfId="381" xr:uid="{00000000-0005-0000-0000-0000D4000000}"/>
    <cellStyle name="Normal 31" xfId="172" xr:uid="{00000000-0005-0000-0000-0000D5000000}"/>
    <cellStyle name="Normal 32" xfId="173" xr:uid="{00000000-0005-0000-0000-0000D6000000}"/>
    <cellStyle name="Normal 33" xfId="174" xr:uid="{00000000-0005-0000-0000-0000D7000000}"/>
    <cellStyle name="Normal 35" xfId="175" xr:uid="{00000000-0005-0000-0000-0000D8000000}"/>
    <cellStyle name="Normal 37" xfId="176" xr:uid="{00000000-0005-0000-0000-0000D9000000}"/>
    <cellStyle name="Normal 38" xfId="177" xr:uid="{00000000-0005-0000-0000-0000DA000000}"/>
    <cellStyle name="Normal 39" xfId="178" xr:uid="{00000000-0005-0000-0000-0000DB000000}"/>
    <cellStyle name="Normal 4" xfId="179" xr:uid="{00000000-0005-0000-0000-0000DC000000}"/>
    <cellStyle name="Normal 4 2" xfId="291" xr:uid="{00000000-0005-0000-0000-0000DD000000}"/>
    <cellStyle name="Normal 4 3" xfId="418" xr:uid="{00000000-0005-0000-0000-0000DE000000}"/>
    <cellStyle name="Normal 41" xfId="180" xr:uid="{00000000-0005-0000-0000-0000DF000000}"/>
    <cellStyle name="Normal 43" xfId="181" xr:uid="{00000000-0005-0000-0000-0000E0000000}"/>
    <cellStyle name="Normal 45" xfId="182" xr:uid="{00000000-0005-0000-0000-0000E1000000}"/>
    <cellStyle name="Normal 47" xfId="183" xr:uid="{00000000-0005-0000-0000-0000E2000000}"/>
    <cellStyle name="Normal 49" xfId="184" xr:uid="{00000000-0005-0000-0000-0000E3000000}"/>
    <cellStyle name="Normal 5" xfId="185" xr:uid="{00000000-0005-0000-0000-0000E4000000}"/>
    <cellStyle name="Normal 5 2" xfId="290" xr:uid="{00000000-0005-0000-0000-0000E5000000}"/>
    <cellStyle name="Normal 5 3" xfId="380" xr:uid="{00000000-0005-0000-0000-0000E6000000}"/>
    <cellStyle name="Normal 51" xfId="186" xr:uid="{00000000-0005-0000-0000-0000E7000000}"/>
    <cellStyle name="Normal 53" xfId="187" xr:uid="{00000000-0005-0000-0000-0000E8000000}"/>
    <cellStyle name="Normal 55" xfId="188" xr:uid="{00000000-0005-0000-0000-0000E9000000}"/>
    <cellStyle name="Normal 57" xfId="189" xr:uid="{00000000-0005-0000-0000-0000EA000000}"/>
    <cellStyle name="Normal 6" xfId="190" xr:uid="{00000000-0005-0000-0000-0000EB000000}"/>
    <cellStyle name="Normal 6 2" xfId="247" xr:uid="{00000000-0005-0000-0000-0000EC000000}"/>
    <cellStyle name="Normal 6 2 2" xfId="379" xr:uid="{00000000-0005-0000-0000-0000ED000000}"/>
    <cellStyle name="Normal 6 3" xfId="417" xr:uid="{00000000-0005-0000-0000-0000EE000000}"/>
    <cellStyle name="Normal 60" xfId="191" xr:uid="{00000000-0005-0000-0000-0000EF000000}"/>
    <cellStyle name="Normal 62" xfId="192" xr:uid="{00000000-0005-0000-0000-0000F0000000}"/>
    <cellStyle name="Normal 64" xfId="193" xr:uid="{00000000-0005-0000-0000-0000F1000000}"/>
    <cellStyle name="Normal 66" xfId="194" xr:uid="{00000000-0005-0000-0000-0000F2000000}"/>
    <cellStyle name="Normal 68" xfId="195" xr:uid="{00000000-0005-0000-0000-0000F3000000}"/>
    <cellStyle name="Normal 69" xfId="196" xr:uid="{00000000-0005-0000-0000-0000F4000000}"/>
    <cellStyle name="Normal 7" xfId="197" xr:uid="{00000000-0005-0000-0000-0000F5000000}"/>
    <cellStyle name="Normal 7 2" xfId="280" xr:uid="{00000000-0005-0000-0000-0000F6000000}"/>
    <cellStyle name="Normal 7 2 2" xfId="363" xr:uid="{00000000-0005-0000-0000-0000F7000000}"/>
    <cellStyle name="Normal 7 3" xfId="364" xr:uid="{00000000-0005-0000-0000-0000F8000000}"/>
    <cellStyle name="Normal 72" xfId="198" xr:uid="{00000000-0005-0000-0000-0000F9000000}"/>
    <cellStyle name="Normal 74" xfId="199" xr:uid="{00000000-0005-0000-0000-0000FA000000}"/>
    <cellStyle name="Normal 76" xfId="200" xr:uid="{00000000-0005-0000-0000-0000FB000000}"/>
    <cellStyle name="Normal 78" xfId="201" xr:uid="{00000000-0005-0000-0000-0000FC000000}"/>
    <cellStyle name="Normal 8" xfId="202" xr:uid="{00000000-0005-0000-0000-0000FD000000}"/>
    <cellStyle name="Normal 8 2" xfId="277" xr:uid="{00000000-0005-0000-0000-0000FE000000}"/>
    <cellStyle name="Normal 8 3" xfId="365" xr:uid="{00000000-0005-0000-0000-0000FF000000}"/>
    <cellStyle name="Normal 80" xfId="203" xr:uid="{00000000-0005-0000-0000-000000010000}"/>
    <cellStyle name="Normal 82" xfId="204" xr:uid="{00000000-0005-0000-0000-000001010000}"/>
    <cellStyle name="Normal 84" xfId="205" xr:uid="{00000000-0005-0000-0000-000002010000}"/>
    <cellStyle name="Normal 86" xfId="206" xr:uid="{00000000-0005-0000-0000-000003010000}"/>
    <cellStyle name="Normal 88" xfId="207" xr:uid="{00000000-0005-0000-0000-000004010000}"/>
    <cellStyle name="Normal 9" xfId="208" xr:uid="{00000000-0005-0000-0000-000005010000}"/>
    <cellStyle name="Normal 9 2" xfId="358" xr:uid="{00000000-0005-0000-0000-000006010000}"/>
    <cellStyle name="Normal 90" xfId="209" xr:uid="{00000000-0005-0000-0000-000007010000}"/>
    <cellStyle name="Normal 92" xfId="210" xr:uid="{00000000-0005-0000-0000-000008010000}"/>
    <cellStyle name="Normal 94" xfId="211" xr:uid="{00000000-0005-0000-0000-000009010000}"/>
    <cellStyle name="Normal 96" xfId="212" xr:uid="{00000000-0005-0000-0000-00000A010000}"/>
    <cellStyle name="Normal 98" xfId="213" xr:uid="{00000000-0005-0000-0000-00000B010000}"/>
    <cellStyle name="Nota" xfId="15" builtinId="10" customBuiltin="1"/>
    <cellStyle name="Nota 2" xfId="293" xr:uid="{00000000-0005-0000-0000-00000C010000}"/>
    <cellStyle name="Nota 2 2" xfId="269" xr:uid="{00000000-0005-0000-0000-00000D010000}"/>
    <cellStyle name="Nota 2 2 2" xfId="354" xr:uid="{00000000-0005-0000-0000-00000E010000}"/>
    <cellStyle name="Nota 2 3" xfId="359" xr:uid="{00000000-0005-0000-0000-00000F010000}"/>
    <cellStyle name="Nota 3" xfId="289" xr:uid="{00000000-0005-0000-0000-000010010000}"/>
    <cellStyle name="Porcentagem" xfId="43" builtinId="5"/>
    <cellStyle name="Porcentagem 2" xfId="57" xr:uid="{00000000-0005-0000-0000-000014010000}"/>
    <cellStyle name="Porcentagem 2 2" xfId="361" xr:uid="{00000000-0005-0000-0000-000015010000}"/>
    <cellStyle name="Porcentagem 2 2 2" xfId="427" xr:uid="{00000000-0005-0000-0000-000016010000}"/>
    <cellStyle name="Porcentagem 2 3" xfId="368" xr:uid="{00000000-0005-0000-0000-000017010000}"/>
    <cellStyle name="Porcentagem 2 4" xfId="426" xr:uid="{00000000-0005-0000-0000-000018010000}"/>
    <cellStyle name="Porcentagem 2 5" xfId="214" xr:uid="{00000000-0005-0000-0000-000019010000}"/>
    <cellStyle name="Porcentagem 3" xfId="331" xr:uid="{00000000-0005-0000-0000-00001A010000}"/>
    <cellStyle name="Porcentagem 3 2" xfId="362" xr:uid="{00000000-0005-0000-0000-00001B010000}"/>
    <cellStyle name="Porcentagem 3 3" xfId="382" xr:uid="{00000000-0005-0000-0000-00001C010000}"/>
    <cellStyle name="Porcentagem 4" xfId="343" xr:uid="{00000000-0005-0000-0000-00001D010000}"/>
    <cellStyle name="Porcentagem 4 2" xfId="345" xr:uid="{00000000-0005-0000-0000-00001E010000}"/>
    <cellStyle name="Porcentagem 5" xfId="385" xr:uid="{00000000-0005-0000-0000-00001F010000}"/>
    <cellStyle name="Porcentagem 6" xfId="386" xr:uid="{00000000-0005-0000-0000-000020010000}"/>
    <cellStyle name="Porcentagem 7" xfId="360" xr:uid="{00000000-0005-0000-0000-000021010000}"/>
    <cellStyle name="Porcentagem 8" xfId="425" xr:uid="{00000000-0005-0000-0000-000022010000}"/>
    <cellStyle name="Result" xfId="268" xr:uid="{00000000-0005-0000-0000-000023010000}"/>
    <cellStyle name="Result (user)" xfId="267" xr:uid="{00000000-0005-0000-0000-000024010000}"/>
    <cellStyle name="Result2" xfId="266" xr:uid="{00000000-0005-0000-0000-000025010000}"/>
    <cellStyle name="Result2 (user)" xfId="265" xr:uid="{00000000-0005-0000-0000-000026010000}"/>
    <cellStyle name="Ruim" xfId="7" builtinId="27" customBuiltin="1"/>
    <cellStyle name="Saída" xfId="10" builtinId="21" customBuiltin="1"/>
    <cellStyle name="Separador de milhares 10" xfId="215" xr:uid="{00000000-0005-0000-0000-000027010000}"/>
    <cellStyle name="Separador de milhares 10 2" xfId="301" xr:uid="{00000000-0005-0000-0000-000028010000}"/>
    <cellStyle name="Separador de milhares 10 2 2" xfId="388" xr:uid="{00000000-0005-0000-0000-000029010000}"/>
    <cellStyle name="Separador de milhares 11" xfId="216" xr:uid="{00000000-0005-0000-0000-00002A010000}"/>
    <cellStyle name="Separador de milhares 11 2" xfId="302" xr:uid="{00000000-0005-0000-0000-00002B010000}"/>
    <cellStyle name="Separador de milhares 11 2 2" xfId="389" xr:uid="{00000000-0005-0000-0000-00002C010000}"/>
    <cellStyle name="Separador de milhares 18" xfId="217" xr:uid="{00000000-0005-0000-0000-00002D010000}"/>
    <cellStyle name="Separador de milhares 18 2" xfId="303" xr:uid="{00000000-0005-0000-0000-00002E010000}"/>
    <cellStyle name="Separador de milhares 18 2 2" xfId="390" xr:uid="{00000000-0005-0000-0000-00002F010000}"/>
    <cellStyle name="Separador de milhares 2" xfId="63" xr:uid="{00000000-0005-0000-0000-000030010000}"/>
    <cellStyle name="Separador de milhares 2 10" xfId="218" xr:uid="{00000000-0005-0000-0000-000031010000}"/>
    <cellStyle name="Separador de milhares 2 10 2" xfId="304" xr:uid="{00000000-0005-0000-0000-000032010000}"/>
    <cellStyle name="Separador de milhares 2 10 2 2" xfId="391" xr:uid="{00000000-0005-0000-0000-000033010000}"/>
    <cellStyle name="Separador de milhares 2 11" xfId="219" xr:uid="{00000000-0005-0000-0000-000034010000}"/>
    <cellStyle name="Separador de milhares 2 11 2" xfId="305" xr:uid="{00000000-0005-0000-0000-000035010000}"/>
    <cellStyle name="Separador de milhares 2 11 2 2" xfId="392" xr:uid="{00000000-0005-0000-0000-000036010000}"/>
    <cellStyle name="Separador de milhares 2 12" xfId="220" xr:uid="{00000000-0005-0000-0000-000037010000}"/>
    <cellStyle name="Separador de milhares 2 12 2" xfId="306" xr:uid="{00000000-0005-0000-0000-000038010000}"/>
    <cellStyle name="Separador de milhares 2 12 2 2" xfId="393" xr:uid="{00000000-0005-0000-0000-000039010000}"/>
    <cellStyle name="Separador de milhares 2 13" xfId="221" xr:uid="{00000000-0005-0000-0000-00003A010000}"/>
    <cellStyle name="Separador de milhares 2 13 2" xfId="307" xr:uid="{00000000-0005-0000-0000-00003B010000}"/>
    <cellStyle name="Separador de milhares 2 13 2 2" xfId="394" xr:uid="{00000000-0005-0000-0000-00003C010000}"/>
    <cellStyle name="Separador de milhares 2 14" xfId="222" xr:uid="{00000000-0005-0000-0000-00003D010000}"/>
    <cellStyle name="Separador de milhares 2 14 2" xfId="308" xr:uid="{00000000-0005-0000-0000-00003E010000}"/>
    <cellStyle name="Separador de milhares 2 14 2 2" xfId="395" xr:uid="{00000000-0005-0000-0000-00003F010000}"/>
    <cellStyle name="Separador de milhares 2 15" xfId="223" xr:uid="{00000000-0005-0000-0000-000040010000}"/>
    <cellStyle name="Separador de milhares 2 15 2" xfId="309" xr:uid="{00000000-0005-0000-0000-000041010000}"/>
    <cellStyle name="Separador de milhares 2 15 2 2" xfId="396" xr:uid="{00000000-0005-0000-0000-000042010000}"/>
    <cellStyle name="Separador de milhares 2 16" xfId="224" xr:uid="{00000000-0005-0000-0000-000043010000}"/>
    <cellStyle name="Separador de milhares 2 16 2" xfId="310" xr:uid="{00000000-0005-0000-0000-000044010000}"/>
    <cellStyle name="Separador de milhares 2 16 2 2" xfId="397" xr:uid="{00000000-0005-0000-0000-000045010000}"/>
    <cellStyle name="Separador de milhares 2 17" xfId="225" xr:uid="{00000000-0005-0000-0000-000046010000}"/>
    <cellStyle name="Separador de milhares 2 17 2" xfId="311" xr:uid="{00000000-0005-0000-0000-000047010000}"/>
    <cellStyle name="Separador de milhares 2 17 2 2" xfId="398" xr:uid="{00000000-0005-0000-0000-000048010000}"/>
    <cellStyle name="Separador de milhares 2 18" xfId="226" xr:uid="{00000000-0005-0000-0000-000049010000}"/>
    <cellStyle name="Separador de milhares 2 18 2" xfId="312" xr:uid="{00000000-0005-0000-0000-00004A010000}"/>
    <cellStyle name="Separador de milhares 2 18 2 2" xfId="399" xr:uid="{00000000-0005-0000-0000-00004B010000}"/>
    <cellStyle name="Separador de milhares 2 19" xfId="227" xr:uid="{00000000-0005-0000-0000-00004C010000}"/>
    <cellStyle name="Separador de milhares 2 2" xfId="228" xr:uid="{00000000-0005-0000-0000-00004D010000}"/>
    <cellStyle name="Separador de milhares 2 2 2" xfId="313" xr:uid="{00000000-0005-0000-0000-00004E010000}"/>
    <cellStyle name="Separador de milhares 2 2 2 2" xfId="400" xr:uid="{00000000-0005-0000-0000-00004F010000}"/>
    <cellStyle name="Separador de milhares 2 2 3" xfId="264" xr:uid="{00000000-0005-0000-0000-000050010000}"/>
    <cellStyle name="Separador de milhares 2 20" xfId="229" xr:uid="{00000000-0005-0000-0000-000051010000}"/>
    <cellStyle name="Separador de milhares 2 21" xfId="279" xr:uid="{00000000-0005-0000-0000-000052010000}"/>
    <cellStyle name="Separador de milhares 2 3" xfId="230" xr:uid="{00000000-0005-0000-0000-000053010000}"/>
    <cellStyle name="Separador de milhares 2 3 2" xfId="314" xr:uid="{00000000-0005-0000-0000-000054010000}"/>
    <cellStyle name="Separador de milhares 2 3 2 2" xfId="401" xr:uid="{00000000-0005-0000-0000-000055010000}"/>
    <cellStyle name="Separador de milhares 2 4" xfId="231" xr:uid="{00000000-0005-0000-0000-000056010000}"/>
    <cellStyle name="Separador de milhares 2 4 2" xfId="315" xr:uid="{00000000-0005-0000-0000-000057010000}"/>
    <cellStyle name="Separador de milhares 2 4 2 2" xfId="402" xr:uid="{00000000-0005-0000-0000-000058010000}"/>
    <cellStyle name="Separador de milhares 2 5" xfId="232" xr:uid="{00000000-0005-0000-0000-000059010000}"/>
    <cellStyle name="Separador de milhares 2 5 2" xfId="316" xr:uid="{00000000-0005-0000-0000-00005A010000}"/>
    <cellStyle name="Separador de milhares 2 5 2 2" xfId="403" xr:uid="{00000000-0005-0000-0000-00005B010000}"/>
    <cellStyle name="Separador de milhares 2 6" xfId="233" xr:uid="{00000000-0005-0000-0000-00005C010000}"/>
    <cellStyle name="Separador de milhares 2 6 2" xfId="317" xr:uid="{00000000-0005-0000-0000-00005D010000}"/>
    <cellStyle name="Separador de milhares 2 6 2 2" xfId="404" xr:uid="{00000000-0005-0000-0000-00005E010000}"/>
    <cellStyle name="Separador de milhares 2 7" xfId="234" xr:uid="{00000000-0005-0000-0000-00005F010000}"/>
    <cellStyle name="Separador de milhares 2 7 2" xfId="318" xr:uid="{00000000-0005-0000-0000-000060010000}"/>
    <cellStyle name="Separador de milhares 2 7 2 2" xfId="405" xr:uid="{00000000-0005-0000-0000-000061010000}"/>
    <cellStyle name="Separador de milhares 2 8" xfId="235" xr:uid="{00000000-0005-0000-0000-000062010000}"/>
    <cellStyle name="Separador de milhares 2 8 2" xfId="319" xr:uid="{00000000-0005-0000-0000-000063010000}"/>
    <cellStyle name="Separador de milhares 2 8 2 2" xfId="406" xr:uid="{00000000-0005-0000-0000-000064010000}"/>
    <cellStyle name="Separador de milhares 2 9" xfId="236" xr:uid="{00000000-0005-0000-0000-000065010000}"/>
    <cellStyle name="Separador de milhares 2 9 2" xfId="320" xr:uid="{00000000-0005-0000-0000-000066010000}"/>
    <cellStyle name="Separador de milhares 2 9 2 2" xfId="407" xr:uid="{00000000-0005-0000-0000-000067010000}"/>
    <cellStyle name="Separador de milhares 28" xfId="263" xr:uid="{00000000-0005-0000-0000-000068010000}"/>
    <cellStyle name="Separador de milhares 28 2" xfId="262" xr:uid="{00000000-0005-0000-0000-000069010000}"/>
    <cellStyle name="Separador de milhares 3" xfId="237" xr:uid="{00000000-0005-0000-0000-00006A010000}"/>
    <cellStyle name="Separador de milhares 3 2" xfId="408" xr:uid="{00000000-0005-0000-0000-00006B010000}"/>
    <cellStyle name="Separador de milhares 4" xfId="238" xr:uid="{00000000-0005-0000-0000-00006C010000}"/>
    <cellStyle name="Separador de milhares 4 2" xfId="322" xr:uid="{00000000-0005-0000-0000-00006D010000}"/>
    <cellStyle name="Separador de milhares 4 2 2" xfId="261" xr:uid="{00000000-0005-0000-0000-00006E010000}"/>
    <cellStyle name="Separador de milhares 4 2 3" xfId="409" xr:uid="{00000000-0005-0000-0000-00006F010000}"/>
    <cellStyle name="Separador de milhares 4 3" xfId="278" xr:uid="{00000000-0005-0000-0000-000070010000}"/>
    <cellStyle name="Separador de milhares 5" xfId="239" xr:uid="{00000000-0005-0000-0000-000071010000}"/>
    <cellStyle name="Separador de milhares 5 2" xfId="323" xr:uid="{00000000-0005-0000-0000-000072010000}"/>
    <cellStyle name="Separador de milhares 5 2 2" xfId="410" xr:uid="{00000000-0005-0000-0000-000073010000}"/>
    <cellStyle name="Separador de milhares 6" xfId="240" xr:uid="{00000000-0005-0000-0000-000074010000}"/>
    <cellStyle name="Separador de milhares 6 2" xfId="324" xr:uid="{00000000-0005-0000-0000-000075010000}"/>
    <cellStyle name="Separador de milhares 6 2 2" xfId="411" xr:uid="{00000000-0005-0000-0000-000076010000}"/>
    <cellStyle name="Separador de milhares 7" xfId="241" xr:uid="{00000000-0005-0000-0000-000077010000}"/>
    <cellStyle name="Separador de milhares 7 2" xfId="325" xr:uid="{00000000-0005-0000-0000-000078010000}"/>
    <cellStyle name="Separador de milhares 7 2 2" xfId="412" xr:uid="{00000000-0005-0000-0000-000079010000}"/>
    <cellStyle name="Separador de milhares 8" xfId="244" xr:uid="{00000000-0005-0000-0000-00007A010000}"/>
    <cellStyle name="Separador de milhares 8 2" xfId="387" xr:uid="{00000000-0005-0000-0000-00007B010000}"/>
    <cellStyle name="Separador de milhares 9" xfId="242" xr:uid="{00000000-0005-0000-0000-00007C010000}"/>
    <cellStyle name="Separador de milhares 9 2" xfId="326" xr:uid="{00000000-0005-0000-0000-00007D010000}"/>
    <cellStyle name="Separador de milhares 9 2 2" xfId="413" xr:uid="{00000000-0005-0000-0000-00007E010000}"/>
    <cellStyle name="TableStyleLight1" xfId="49" xr:uid="{00000000-0005-0000-0000-00007F010000}"/>
    <cellStyle name="TableStyleLight1 2" xfId="329" xr:uid="{00000000-0005-0000-0000-000080010000}"/>
    <cellStyle name="TableStyleLight1 2 2" xfId="356" xr:uid="{00000000-0005-0000-0000-000081010000}"/>
    <cellStyle name="TableStyleLight1 3" xfId="383" xr:uid="{00000000-0005-0000-0000-000082010000}"/>
    <cellStyle name="TableStyleLight1 4" xfId="330" xr:uid="{00000000-0005-0000-0000-000083010000}"/>
    <cellStyle name="Texto de Aviso" xfId="14" builtinId="11" customBuiltin="1"/>
    <cellStyle name="Texto Explicativo" xfId="16" builtinId="53" customBuiltin="1"/>
    <cellStyle name="Texto Explicativo 2" xfId="353" xr:uid="{00000000-0005-0000-0000-000084010000}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ítulo 5" xfId="50" xr:uid="{00000000-0005-0000-0000-000086010000}"/>
    <cellStyle name="Total" xfId="17" builtinId="25" customBuiltin="1"/>
    <cellStyle name="Vírgula" xfId="42" builtinId="3"/>
    <cellStyle name="Vírgula 10" xfId="419" xr:uid="{00000000-0005-0000-0000-000088010000}"/>
    <cellStyle name="Vírgula 11" xfId="430" xr:uid="{00000000-0005-0000-0000-000089010000}"/>
    <cellStyle name="Vírgula 2" xfId="45" xr:uid="{00000000-0005-0000-0000-00008A010000}"/>
    <cellStyle name="Vírgula 2 2" xfId="53" xr:uid="{00000000-0005-0000-0000-00008B010000}"/>
    <cellStyle name="Vírgula 2 2 2" xfId="54" xr:uid="{00000000-0005-0000-0000-00008C010000}"/>
    <cellStyle name="Vírgula 2 2 2 2" xfId="351" xr:uid="{00000000-0005-0000-0000-00008D010000}"/>
    <cellStyle name="Vírgula 2 2 3" xfId="429" xr:uid="{00000000-0005-0000-0000-00008E010000}"/>
    <cellStyle name="Vírgula 2 2 4" xfId="245" xr:uid="{00000000-0005-0000-0000-00008F010000}"/>
    <cellStyle name="Vírgula 2 3" xfId="52" xr:uid="{00000000-0005-0000-0000-000090010000}"/>
    <cellStyle name="Vírgula 2 3 2" xfId="414" xr:uid="{00000000-0005-0000-0000-000091010000}"/>
    <cellStyle name="Vírgula 2 3 3" xfId="327" xr:uid="{00000000-0005-0000-0000-000092010000}"/>
    <cellStyle name="Vírgula 2 4" xfId="335" xr:uid="{00000000-0005-0000-0000-000093010000}"/>
    <cellStyle name="Vírgula 2 5" xfId="337" xr:uid="{00000000-0005-0000-0000-000094010000}"/>
    <cellStyle name="Vírgula 2 6" xfId="341" xr:uid="{00000000-0005-0000-0000-000095010000}"/>
    <cellStyle name="Vírgula 2 7" xfId="352" xr:uid="{00000000-0005-0000-0000-000096010000}"/>
    <cellStyle name="Vírgula 2 8" xfId="428" xr:uid="{00000000-0005-0000-0000-000097010000}"/>
    <cellStyle name="Vírgula 3" xfId="55" xr:uid="{00000000-0005-0000-0000-000098010000}"/>
    <cellStyle name="Vírgula 3 2" xfId="328" xr:uid="{00000000-0005-0000-0000-000099010000}"/>
    <cellStyle name="Vírgula 3 2 2" xfId="415" xr:uid="{00000000-0005-0000-0000-00009A010000}"/>
    <cellStyle name="Vírgula 3 2 3" xfId="349" xr:uid="{00000000-0005-0000-0000-00009B010000}"/>
    <cellStyle name="Vírgula 3 3" xfId="350" xr:uid="{00000000-0005-0000-0000-00009C010000}"/>
    <cellStyle name="Vírgula 3 4" xfId="243" xr:uid="{00000000-0005-0000-0000-00009D010000}"/>
    <cellStyle name="Vírgula 4" xfId="51" xr:uid="{00000000-0005-0000-0000-00009E010000}"/>
    <cellStyle name="Vírgula 4 2" xfId="416" xr:uid="{00000000-0005-0000-0000-00009F010000}"/>
    <cellStyle name="Vírgula 4 2 2" xfId="348" xr:uid="{00000000-0005-0000-0000-0000A0010000}"/>
    <cellStyle name="Vírgula 4 3" xfId="347" xr:uid="{00000000-0005-0000-0000-0000A1010000}"/>
    <cellStyle name="Vírgula 5" xfId="58" xr:uid="{00000000-0005-0000-0000-0000A2010000}"/>
    <cellStyle name="Vírgula 5 2" xfId="344" xr:uid="{00000000-0005-0000-0000-0000A3010000}"/>
    <cellStyle name="Vírgula 5 3" xfId="346" xr:uid="{00000000-0005-0000-0000-0000A4010000}"/>
    <cellStyle name="Vírgula 5 4" xfId="260" xr:uid="{00000000-0005-0000-0000-0000A5010000}"/>
    <cellStyle name="Vírgula 6" xfId="336" xr:uid="{00000000-0005-0000-0000-0000A6010000}"/>
    <cellStyle name="Vírgula 6 2" xfId="377" xr:uid="{00000000-0005-0000-0000-0000A7010000}"/>
    <cellStyle name="Vírgula 6 3" xfId="367" xr:uid="{00000000-0005-0000-0000-0000A8010000}"/>
    <cellStyle name="Vírgula 7" xfId="338" xr:uid="{00000000-0005-0000-0000-0000A9010000}"/>
    <cellStyle name="Vírgula 7 2" xfId="366" xr:uid="{00000000-0005-0000-0000-0000AA010000}"/>
    <cellStyle name="Vírgula 8" xfId="342" xr:uid="{00000000-0005-0000-0000-0000AB010000}"/>
    <cellStyle name="Vírgula 8 2" xfId="384" xr:uid="{00000000-0005-0000-0000-0000AC010000}"/>
    <cellStyle name="Vírgula 9" xfId="420" xr:uid="{00000000-0005-0000-0000-0000A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R6551"/>
  <sheetViews>
    <sheetView tabSelected="1" zoomScale="80" zoomScaleNormal="80" workbookViewId="0">
      <selection activeCell="K17" sqref="K17"/>
    </sheetView>
  </sheetViews>
  <sheetFormatPr defaultRowHeight="15"/>
  <cols>
    <col min="1" max="1" width="3.28515625" customWidth="1"/>
    <col min="2" max="2" width="11.28515625" customWidth="1"/>
    <col min="3" max="3" width="15" customWidth="1"/>
    <col min="4" max="4" width="51.5703125" customWidth="1"/>
    <col min="5" max="5" width="8.28515625" style="4" customWidth="1"/>
    <col min="6" max="6" width="11.5703125" style="4" customWidth="1"/>
    <col min="7" max="7" width="2.85546875" customWidth="1"/>
  </cols>
  <sheetData>
    <row r="1" spans="1:18">
      <c r="A1" s="33"/>
      <c r="B1" s="34"/>
      <c r="C1" s="34"/>
      <c r="D1" s="34"/>
      <c r="E1" s="35"/>
      <c r="F1" s="35"/>
      <c r="G1" s="36"/>
    </row>
    <row r="2" spans="1:18">
      <c r="A2" s="37"/>
      <c r="B2" s="60" t="s">
        <v>4</v>
      </c>
      <c r="C2" s="60"/>
      <c r="D2" s="60"/>
      <c r="E2" s="60"/>
      <c r="F2" s="60"/>
      <c r="G2" s="38"/>
    </row>
    <row r="3" spans="1:18" ht="15.75" thickBot="1">
      <c r="A3" s="37"/>
      <c r="B3" s="74" t="s">
        <v>5</v>
      </c>
      <c r="C3" s="74"/>
      <c r="D3" s="74"/>
      <c r="E3" s="74"/>
      <c r="F3" s="74"/>
      <c r="G3" s="38"/>
    </row>
    <row r="4" spans="1:18" ht="15.75">
      <c r="A4" s="37"/>
      <c r="B4" s="70" t="s">
        <v>0</v>
      </c>
      <c r="C4" s="71"/>
      <c r="D4" s="71"/>
      <c r="E4" s="72" t="s">
        <v>32</v>
      </c>
      <c r="F4" s="73"/>
      <c r="G4" s="38"/>
    </row>
    <row r="5" spans="1:18">
      <c r="A5" s="37"/>
      <c r="B5" s="61" t="s">
        <v>6</v>
      </c>
      <c r="C5" s="62"/>
      <c r="D5" s="3" t="s">
        <v>33</v>
      </c>
      <c r="E5" s="63">
        <v>4</v>
      </c>
      <c r="F5" s="64"/>
      <c r="G5" s="38"/>
    </row>
    <row r="6" spans="1:18" ht="15" customHeight="1">
      <c r="A6" s="37"/>
      <c r="B6" s="61" t="s">
        <v>34</v>
      </c>
      <c r="C6" s="62"/>
      <c r="D6" s="3" t="s">
        <v>35</v>
      </c>
      <c r="E6" s="63">
        <v>0.8</v>
      </c>
      <c r="F6" s="64"/>
      <c r="G6" s="38"/>
    </row>
    <row r="7" spans="1:18">
      <c r="A7" s="37"/>
      <c r="B7" s="61" t="s">
        <v>7</v>
      </c>
      <c r="C7" s="62"/>
      <c r="D7" s="3" t="s">
        <v>36</v>
      </c>
      <c r="E7" s="63">
        <v>1.27</v>
      </c>
      <c r="F7" s="64"/>
      <c r="G7" s="38"/>
    </row>
    <row r="8" spans="1:18">
      <c r="A8" s="37"/>
      <c r="B8" s="61" t="s">
        <v>8</v>
      </c>
      <c r="C8" s="62"/>
      <c r="D8" s="3" t="s">
        <v>9</v>
      </c>
      <c r="E8" s="63">
        <v>1.23</v>
      </c>
      <c r="F8" s="64"/>
      <c r="G8" s="38"/>
    </row>
    <row r="9" spans="1:18" ht="15.75">
      <c r="A9" s="37"/>
      <c r="B9" s="61" t="s">
        <v>2</v>
      </c>
      <c r="C9" s="62"/>
      <c r="D9" s="3" t="s">
        <v>37</v>
      </c>
      <c r="E9" s="63">
        <v>7.4</v>
      </c>
      <c r="F9" s="64"/>
      <c r="G9" s="38"/>
      <c r="L9" s="6"/>
    </row>
    <row r="10" spans="1:18" ht="15.75">
      <c r="A10" s="37"/>
      <c r="B10" s="65" t="s">
        <v>29</v>
      </c>
      <c r="C10" s="62" t="s">
        <v>38</v>
      </c>
      <c r="D10" s="62"/>
      <c r="E10" s="66"/>
      <c r="F10" s="67"/>
      <c r="G10" s="38"/>
      <c r="L10" s="6"/>
    </row>
    <row r="11" spans="1:18">
      <c r="A11" s="37"/>
      <c r="B11" s="65"/>
      <c r="C11" s="31" t="s">
        <v>39</v>
      </c>
      <c r="D11" s="3" t="s">
        <v>40</v>
      </c>
      <c r="E11" s="32">
        <v>2.5</v>
      </c>
      <c r="F11" s="68">
        <f>SUM(E11:E14)</f>
        <v>10.65</v>
      </c>
      <c r="G11" s="38"/>
    </row>
    <row r="12" spans="1:18">
      <c r="A12" s="37"/>
      <c r="B12" s="65"/>
      <c r="C12" s="31" t="s">
        <v>41</v>
      </c>
      <c r="D12" s="3" t="s">
        <v>10</v>
      </c>
      <c r="E12" s="32">
        <v>3</v>
      </c>
      <c r="F12" s="69"/>
      <c r="G12" s="38"/>
    </row>
    <row r="13" spans="1:18">
      <c r="A13" s="37"/>
      <c r="B13" s="65"/>
      <c r="C13" s="31" t="s">
        <v>30</v>
      </c>
      <c r="D13" s="3" t="s">
        <v>11</v>
      </c>
      <c r="E13" s="32">
        <v>0.65</v>
      </c>
      <c r="F13" s="69"/>
      <c r="G13" s="38"/>
    </row>
    <row r="14" spans="1:18">
      <c r="A14" s="37"/>
      <c r="B14" s="65"/>
      <c r="C14" s="31" t="s">
        <v>12</v>
      </c>
      <c r="D14" s="3" t="s">
        <v>42</v>
      </c>
      <c r="E14" s="32">
        <v>4.5</v>
      </c>
      <c r="F14" s="69"/>
      <c r="G14" s="38"/>
    </row>
    <row r="15" spans="1:18" ht="16.5" thickBot="1">
      <c r="A15" s="37"/>
      <c r="B15" s="51" t="s">
        <v>43</v>
      </c>
      <c r="C15" s="52"/>
      <c r="D15" s="53"/>
      <c r="E15" s="54">
        <f>(((1+((E5+E6+E7)/100))*(1+(E8/100))*(1+(E9/100)))/(1-(F11/100)))-1</f>
        <v>0.29065904772244</v>
      </c>
      <c r="F15" s="55"/>
      <c r="G15" s="38"/>
      <c r="L15" s="7"/>
      <c r="M15" s="7"/>
      <c r="N15" s="7"/>
      <c r="O15" s="7"/>
      <c r="P15" s="7"/>
      <c r="Q15" s="7"/>
      <c r="R15" s="7"/>
    </row>
    <row r="16" spans="1:18" ht="16.5" thickBot="1">
      <c r="A16" s="37"/>
      <c r="B16" s="51" t="s">
        <v>44</v>
      </c>
      <c r="C16" s="52"/>
      <c r="D16" s="53"/>
      <c r="E16" s="54">
        <f>E15</f>
        <v>0.29065904772244</v>
      </c>
      <c r="F16" s="55"/>
      <c r="G16" s="38"/>
      <c r="L16" s="7"/>
      <c r="M16" s="8"/>
      <c r="N16" s="9"/>
      <c r="O16" s="9"/>
      <c r="P16" s="10"/>
      <c r="Q16" s="7"/>
      <c r="R16" s="7"/>
    </row>
    <row r="17" spans="1:18" ht="15.75">
      <c r="A17" s="37"/>
      <c r="B17" s="7"/>
      <c r="C17" s="7"/>
      <c r="D17" s="7"/>
      <c r="E17" s="39"/>
      <c r="F17" s="39"/>
      <c r="G17" s="38"/>
      <c r="L17" s="7"/>
      <c r="M17" s="8"/>
      <c r="N17" s="9"/>
      <c r="O17" s="9"/>
      <c r="P17" s="10"/>
      <c r="Q17" s="7"/>
      <c r="R17" s="7"/>
    </row>
    <row r="18" spans="1:18" ht="15.75">
      <c r="A18" s="37"/>
      <c r="B18" s="7"/>
      <c r="C18" s="7"/>
      <c r="D18" s="7"/>
      <c r="E18" s="39"/>
      <c r="F18" s="39"/>
      <c r="G18" s="38"/>
      <c r="L18" s="7"/>
      <c r="M18" s="8"/>
      <c r="N18" s="9"/>
      <c r="O18" s="9"/>
      <c r="P18" s="10"/>
      <c r="Q18" s="7"/>
      <c r="R18" s="7"/>
    </row>
    <row r="19" spans="1:18" ht="15.75" customHeight="1">
      <c r="A19" s="37"/>
      <c r="B19" s="58" t="s">
        <v>45</v>
      </c>
      <c r="C19" s="58"/>
      <c r="D19" s="58"/>
      <c r="E19" s="58"/>
      <c r="F19" s="58"/>
      <c r="G19" s="38"/>
      <c r="L19" s="7"/>
      <c r="M19" s="8"/>
      <c r="N19" s="9"/>
      <c r="O19" s="9"/>
      <c r="P19" s="10"/>
      <c r="Q19" s="7"/>
      <c r="R19" s="7"/>
    </row>
    <row r="20" spans="1:18" ht="15.75" customHeight="1">
      <c r="A20" s="37"/>
      <c r="B20" s="58" t="s">
        <v>46</v>
      </c>
      <c r="C20" s="58"/>
      <c r="D20" s="58"/>
      <c r="E20" s="58"/>
      <c r="F20" s="58"/>
      <c r="G20" s="38"/>
      <c r="L20" s="7"/>
      <c r="M20" s="8"/>
      <c r="N20" s="9"/>
      <c r="O20" s="9"/>
      <c r="P20" s="10"/>
      <c r="Q20" s="7"/>
      <c r="R20" s="7"/>
    </row>
    <row r="21" spans="1:18" ht="15.75">
      <c r="A21" s="37"/>
      <c r="B21" s="40"/>
      <c r="C21" s="40" t="s">
        <v>1</v>
      </c>
      <c r="D21" s="40"/>
      <c r="E21" s="41"/>
      <c r="F21" s="41"/>
      <c r="G21" s="42"/>
      <c r="H21" s="30"/>
      <c r="I21" s="30"/>
      <c r="J21" s="30"/>
      <c r="L21" s="7"/>
      <c r="M21" s="8"/>
      <c r="N21" s="9"/>
      <c r="O21" s="9"/>
      <c r="P21" s="10"/>
      <c r="Q21" s="7"/>
      <c r="R21" s="7"/>
    </row>
    <row r="22" spans="1:18" ht="15.75">
      <c r="A22" s="37"/>
      <c r="B22" s="7"/>
      <c r="C22" s="7"/>
      <c r="D22" s="7"/>
      <c r="E22" s="39"/>
      <c r="F22" s="39"/>
      <c r="G22" s="38"/>
      <c r="L22" s="7"/>
      <c r="M22" s="8"/>
      <c r="N22" s="9"/>
      <c r="O22" s="9"/>
      <c r="P22" s="10"/>
      <c r="Q22" s="7"/>
      <c r="R22" s="7"/>
    </row>
    <row r="23" spans="1:18" ht="15.75">
      <c r="A23" s="37"/>
      <c r="B23" s="7" t="s">
        <v>13</v>
      </c>
      <c r="C23" s="1" t="s">
        <v>14</v>
      </c>
      <c r="D23" s="1"/>
      <c r="E23" s="5"/>
      <c r="F23" s="59">
        <v>-1</v>
      </c>
      <c r="G23" s="38"/>
      <c r="L23" s="7"/>
      <c r="M23" s="8"/>
      <c r="N23" s="9"/>
      <c r="O23" s="9"/>
      <c r="P23" s="10"/>
      <c r="Q23" s="7"/>
      <c r="R23" s="7"/>
    </row>
    <row r="24" spans="1:18" ht="15.75">
      <c r="A24" s="37"/>
      <c r="B24" s="7"/>
      <c r="C24" s="60" t="s">
        <v>15</v>
      </c>
      <c r="D24" s="60"/>
      <c r="E24" s="43"/>
      <c r="F24" s="59"/>
      <c r="G24" s="38"/>
      <c r="L24" s="7"/>
      <c r="M24" s="8"/>
      <c r="N24" s="9"/>
      <c r="O24" s="9"/>
      <c r="P24" s="10"/>
      <c r="Q24" s="7"/>
      <c r="R24" s="7"/>
    </row>
    <row r="25" spans="1:18" ht="15.75">
      <c r="A25" s="37"/>
      <c r="B25" s="7" t="s">
        <v>16</v>
      </c>
      <c r="C25" s="7"/>
      <c r="D25" s="7"/>
      <c r="E25" s="39"/>
      <c r="F25" s="39"/>
      <c r="G25" s="38"/>
      <c r="L25" s="7"/>
      <c r="M25" s="8"/>
      <c r="N25" s="9"/>
      <c r="O25" s="9"/>
      <c r="P25" s="10"/>
      <c r="Q25" s="7"/>
      <c r="R25" s="7"/>
    </row>
    <row r="26" spans="1:18" ht="15" customHeight="1">
      <c r="A26" s="37"/>
      <c r="B26" s="44" t="s">
        <v>17</v>
      </c>
      <c r="C26" s="56" t="s">
        <v>18</v>
      </c>
      <c r="D26" s="56"/>
      <c r="E26" s="56"/>
      <c r="F26" s="56"/>
      <c r="G26" s="38"/>
      <c r="L26" s="7"/>
      <c r="M26" s="8"/>
      <c r="N26" s="9"/>
      <c r="O26" s="9"/>
      <c r="P26" s="10"/>
      <c r="Q26" s="7"/>
      <c r="R26" s="7"/>
    </row>
    <row r="27" spans="1:18" ht="15.75">
      <c r="A27" s="37"/>
      <c r="B27" s="7" t="s">
        <v>19</v>
      </c>
      <c r="C27" s="7" t="s">
        <v>20</v>
      </c>
      <c r="D27" s="45"/>
      <c r="E27" s="45"/>
      <c r="F27" s="45"/>
      <c r="G27" s="38"/>
      <c r="L27" s="7"/>
      <c r="M27" s="8"/>
      <c r="N27" s="9"/>
      <c r="O27" s="9"/>
      <c r="P27" s="10"/>
      <c r="Q27" s="7"/>
      <c r="R27" s="7"/>
    </row>
    <row r="28" spans="1:18" ht="15.75">
      <c r="A28" s="37"/>
      <c r="B28" s="7" t="s">
        <v>21</v>
      </c>
      <c r="C28" s="7" t="s">
        <v>22</v>
      </c>
      <c r="D28" s="7"/>
      <c r="E28" s="45"/>
      <c r="F28" s="45"/>
      <c r="G28" s="38"/>
      <c r="L28" s="7"/>
      <c r="M28" s="8"/>
      <c r="N28" s="9"/>
      <c r="O28" s="9"/>
      <c r="P28" s="10"/>
      <c r="Q28" s="7"/>
      <c r="R28" s="7"/>
    </row>
    <row r="29" spans="1:18" ht="15.75">
      <c r="A29" s="37"/>
      <c r="B29" s="7" t="s">
        <v>23</v>
      </c>
      <c r="C29" s="7" t="s">
        <v>24</v>
      </c>
      <c r="D29" s="7"/>
      <c r="E29" s="45"/>
      <c r="F29" s="45"/>
      <c r="G29" s="38"/>
      <c r="L29" s="7"/>
      <c r="M29" s="8"/>
      <c r="N29" s="9"/>
      <c r="O29" s="9"/>
      <c r="P29" s="10"/>
      <c r="Q29" s="7"/>
      <c r="R29" s="7"/>
    </row>
    <row r="30" spans="1:18" ht="15.75">
      <c r="A30" s="37"/>
      <c r="B30" s="7" t="s">
        <v>25</v>
      </c>
      <c r="C30" s="7" t="s">
        <v>26</v>
      </c>
      <c r="D30" s="7"/>
      <c r="E30" s="45"/>
      <c r="F30" s="45"/>
      <c r="G30" s="38"/>
      <c r="L30" s="7"/>
      <c r="M30" s="8"/>
      <c r="N30" s="9"/>
      <c r="O30" s="9"/>
      <c r="P30" s="10"/>
      <c r="Q30" s="7"/>
      <c r="R30" s="7"/>
    </row>
    <row r="31" spans="1:18" ht="15.75">
      <c r="A31" s="37"/>
      <c r="B31" s="7" t="s">
        <v>27</v>
      </c>
      <c r="C31" s="7" t="s">
        <v>28</v>
      </c>
      <c r="D31" s="7"/>
      <c r="E31" s="39"/>
      <c r="F31" s="39"/>
      <c r="G31" s="38"/>
      <c r="L31" s="7"/>
      <c r="M31" s="8"/>
      <c r="N31" s="9"/>
      <c r="O31" s="9"/>
      <c r="P31" s="10"/>
      <c r="Q31" s="7"/>
      <c r="R31" s="7"/>
    </row>
    <row r="32" spans="1:18" ht="15.75">
      <c r="A32" s="37"/>
      <c r="B32" s="7"/>
      <c r="C32" s="7"/>
      <c r="D32" s="7"/>
      <c r="E32" s="39"/>
      <c r="F32" s="39"/>
      <c r="G32" s="38"/>
      <c r="L32" s="7"/>
      <c r="M32" s="8"/>
      <c r="N32" s="9"/>
      <c r="O32" s="9"/>
      <c r="P32" s="10"/>
      <c r="Q32" s="7"/>
      <c r="R32" s="7"/>
    </row>
    <row r="33" spans="1:18" ht="15.75">
      <c r="A33" s="37"/>
      <c r="B33" s="7"/>
      <c r="C33" s="7"/>
      <c r="D33" s="7"/>
      <c r="E33" s="39"/>
      <c r="F33" s="39"/>
      <c r="G33" s="38"/>
      <c r="L33" s="7"/>
      <c r="M33" s="8"/>
      <c r="N33" s="9"/>
      <c r="O33" s="9"/>
      <c r="P33" s="10"/>
      <c r="Q33" s="7"/>
      <c r="R33" s="7"/>
    </row>
    <row r="34" spans="1:18" ht="15.75">
      <c r="A34" s="37"/>
      <c r="B34" s="7"/>
      <c r="C34" s="7"/>
      <c r="D34" s="7"/>
      <c r="E34" s="39"/>
      <c r="F34" s="39"/>
      <c r="G34" s="38"/>
      <c r="L34" s="7"/>
      <c r="M34" s="57"/>
      <c r="N34" s="57"/>
      <c r="O34" s="57"/>
      <c r="P34" s="11"/>
      <c r="Q34" s="7"/>
      <c r="R34" s="7"/>
    </row>
    <row r="35" spans="1:18" ht="15.75" thickBot="1">
      <c r="A35" s="46"/>
      <c r="B35" s="47"/>
      <c r="C35" s="47"/>
      <c r="D35" s="47"/>
      <c r="E35" s="48"/>
      <c r="F35" s="48"/>
      <c r="G35" s="49"/>
      <c r="L35" s="7"/>
      <c r="M35" s="7"/>
      <c r="N35" s="7"/>
      <c r="O35" s="7"/>
      <c r="P35" s="7"/>
      <c r="Q35" s="7"/>
      <c r="R35" s="7"/>
    </row>
    <row r="36" spans="1:18">
      <c r="L36" s="7"/>
      <c r="M36" s="7"/>
      <c r="N36" s="7"/>
      <c r="O36" s="7"/>
      <c r="P36" s="7"/>
      <c r="Q36" s="7"/>
      <c r="R36" s="7"/>
    </row>
    <row r="37" spans="1:18">
      <c r="L37" s="7"/>
      <c r="M37" s="7"/>
      <c r="N37" s="7"/>
      <c r="O37" s="7"/>
      <c r="P37" s="7"/>
      <c r="Q37" s="7"/>
      <c r="R37" s="7"/>
    </row>
    <row r="38" spans="1:18">
      <c r="L38" s="7"/>
      <c r="M38" s="7"/>
      <c r="N38" s="7"/>
      <c r="O38" s="7"/>
      <c r="P38" s="7"/>
      <c r="Q38" s="7"/>
      <c r="R38" s="7"/>
    </row>
    <row r="44" spans="1:18" ht="15" customHeight="1"/>
    <row r="103" spans="2:10">
      <c r="B103" s="13"/>
      <c r="C103" s="12"/>
      <c r="D103" s="12"/>
      <c r="E103" s="15"/>
    </row>
    <row r="104" spans="2:10">
      <c r="B104" s="13"/>
      <c r="C104" s="13"/>
      <c r="D104" s="13" t="s">
        <v>51</v>
      </c>
      <c r="E104" s="14"/>
      <c r="I104" s="20" t="e">
        <f>#REF!</f>
        <v>#REF!</v>
      </c>
    </row>
    <row r="109" spans="2:10">
      <c r="H109">
        <v>1</v>
      </c>
      <c r="J109">
        <f>I109*H109</f>
        <v>0</v>
      </c>
    </row>
    <row r="117" spans="10:10">
      <c r="J117">
        <f>(J109)/1.8752</f>
        <v>0</v>
      </c>
    </row>
    <row r="118" spans="10:10">
      <c r="J118">
        <f>J110+J111+J112+J113+J114+J115+J116</f>
        <v>0</v>
      </c>
    </row>
    <row r="119" spans="10:10">
      <c r="J119">
        <f>J117+J118</f>
        <v>0</v>
      </c>
    </row>
    <row r="120" spans="10:10">
      <c r="J120">
        <f>J117*0.8752</f>
        <v>0</v>
      </c>
    </row>
    <row r="185" spans="3:9">
      <c r="C185" s="13"/>
      <c r="D185" s="13" t="s">
        <v>52</v>
      </c>
      <c r="I185" s="20" t="e">
        <f>#REF!</f>
        <v>#REF!</v>
      </c>
    </row>
    <row r="237" spans="9:10">
      <c r="I237">
        <f>I261</f>
        <v>0</v>
      </c>
    </row>
    <row r="238" spans="9:10">
      <c r="J238" s="20">
        <f>F261</f>
        <v>0</v>
      </c>
    </row>
    <row r="241" spans="10:10">
      <c r="J241">
        <f>G261</f>
        <v>0</v>
      </c>
    </row>
    <row r="258" spans="2:11">
      <c r="B258" s="29"/>
      <c r="I258">
        <v>10.31</v>
      </c>
    </row>
    <row r="261" spans="2:11">
      <c r="F261" s="4">
        <f>(J256+J257+J258)/1.8752</f>
        <v>0</v>
      </c>
      <c r="G261">
        <f>F261*0.8752</f>
        <v>0</v>
      </c>
      <c r="K261" s="20"/>
    </row>
    <row r="281" spans="9:9">
      <c r="I281" s="20" t="e">
        <f>#REF!</f>
        <v>#REF!</v>
      </c>
    </row>
    <row r="373" spans="3:9" ht="15.75">
      <c r="D373" s="23"/>
    </row>
    <row r="374" spans="3:9" ht="15.75">
      <c r="C374" s="13"/>
      <c r="D374" s="24" t="s">
        <v>52</v>
      </c>
      <c r="I374" s="20" t="e">
        <f>#REF!</f>
        <v>#REF!</v>
      </c>
    </row>
    <row r="469" spans="3:9">
      <c r="C469" s="13" t="s">
        <v>3</v>
      </c>
      <c r="D469" s="13" t="s">
        <v>52</v>
      </c>
      <c r="I469" s="20" t="e">
        <f>#REF!</f>
        <v>#REF!</v>
      </c>
    </row>
    <row r="597" spans="4:9">
      <c r="D597" s="13" t="s">
        <v>52</v>
      </c>
      <c r="I597" s="20" t="e">
        <f>#REF!</f>
        <v>#REF!</v>
      </c>
    </row>
    <row r="620" spans="9:9">
      <c r="I620" s="28" t="e">
        <f>#REF!</f>
        <v>#REF!</v>
      </c>
    </row>
    <row r="658" spans="10:10">
      <c r="J658">
        <v>7207788.9000000004</v>
      </c>
    </row>
    <row r="1045" spans="2:10">
      <c r="B1045" s="13"/>
      <c r="D1045" t="s">
        <v>47</v>
      </c>
      <c r="E1045" s="4" t="s">
        <v>50</v>
      </c>
    </row>
    <row r="1046" spans="2:10">
      <c r="C1046">
        <v>2921</v>
      </c>
      <c r="D1046" t="s">
        <v>3</v>
      </c>
      <c r="G1046" s="4"/>
      <c r="H1046">
        <v>0.2</v>
      </c>
      <c r="I1046">
        <v>29.45</v>
      </c>
      <c r="J1046">
        <f>I1046*H1046</f>
        <v>5.8900000000000006</v>
      </c>
    </row>
    <row r="1047" spans="2:10">
      <c r="C1047">
        <v>2922</v>
      </c>
      <c r="D1047" t="s">
        <v>3</v>
      </c>
      <c r="G1047" s="4"/>
      <c r="H1047">
        <v>0.01</v>
      </c>
      <c r="I1047">
        <v>16.29</v>
      </c>
      <c r="J1047">
        <f t="shared" ref="J1047:J1050" si="0">I1047*H1047</f>
        <v>0.16289999999999999</v>
      </c>
    </row>
    <row r="1048" spans="2:10">
      <c r="C1048">
        <v>3767</v>
      </c>
      <c r="D1048" t="s">
        <v>1</v>
      </c>
      <c r="G1048" s="4"/>
      <c r="H1048">
        <v>0.3</v>
      </c>
      <c r="I1048">
        <v>0.36</v>
      </c>
      <c r="J1048">
        <f t="shared" si="0"/>
        <v>0.108</v>
      </c>
    </row>
    <row r="1049" spans="2:10">
      <c r="C1049">
        <v>88310</v>
      </c>
      <c r="D1049" t="s">
        <v>1</v>
      </c>
      <c r="E1049" s="4" t="s">
        <v>48</v>
      </c>
      <c r="G1049" s="4"/>
      <c r="H1049">
        <v>0.8</v>
      </c>
      <c r="I1049">
        <v>20.11</v>
      </c>
      <c r="J1049">
        <f t="shared" si="0"/>
        <v>16.088000000000001</v>
      </c>
    </row>
    <row r="1050" spans="2:10">
      <c r="C1050">
        <v>88316</v>
      </c>
      <c r="D1050" t="s">
        <v>1</v>
      </c>
      <c r="E1050" s="4" t="s">
        <v>49</v>
      </c>
      <c r="G1050" s="4"/>
      <c r="H1050">
        <v>0.4</v>
      </c>
      <c r="I1050">
        <v>14.32</v>
      </c>
      <c r="J1050">
        <f t="shared" si="0"/>
        <v>5.7280000000000006</v>
      </c>
    </row>
    <row r="1051" spans="2:10">
      <c r="G1051" s="4"/>
    </row>
    <row r="1052" spans="2:10">
      <c r="H1052" s="17"/>
      <c r="J1052">
        <f>(J1049+J1050)/1.8752</f>
        <v>11.633959044368602</v>
      </c>
    </row>
    <row r="1053" spans="2:10">
      <c r="H1053" s="17"/>
      <c r="J1053">
        <f>J1046+J1047+J1048</f>
        <v>6.1608999999999998</v>
      </c>
    </row>
    <row r="1054" spans="2:10">
      <c r="H1054" s="17"/>
    </row>
    <row r="1055" spans="2:10">
      <c r="H1055" s="17"/>
      <c r="J1055">
        <f>J1052*0.8752</f>
        <v>10.1820409556314</v>
      </c>
    </row>
    <row r="1056" spans="2:10">
      <c r="H1056" s="17"/>
    </row>
    <row r="1057" spans="8:16">
      <c r="H1057" s="17"/>
    </row>
    <row r="1058" spans="8:16">
      <c r="H1058" s="17"/>
    </row>
    <row r="1059" spans="8:16">
      <c r="H1059" s="17"/>
    </row>
    <row r="1060" spans="8:16" ht="15.75">
      <c r="J1060" s="22" t="e">
        <f>#REF!</f>
        <v>#REF!</v>
      </c>
    </row>
    <row r="1061" spans="8:16" ht="15.75">
      <c r="J1061" s="21" t="e">
        <f>J1060*J1059</f>
        <v>#REF!</v>
      </c>
      <c r="K1061" s="18"/>
      <c r="L1061" s="19"/>
      <c r="M1061" s="19"/>
      <c r="N1061" s="18"/>
      <c r="O1061" s="18"/>
      <c r="P1061" s="18"/>
    </row>
    <row r="1062" spans="8:16">
      <c r="J1062" s="2"/>
    </row>
    <row r="2011" spans="2:9">
      <c r="B2011" s="16"/>
      <c r="C2011" s="16"/>
      <c r="D2011" s="16"/>
      <c r="E2011" s="25"/>
      <c r="F2011" s="25"/>
      <c r="G2011" s="16"/>
      <c r="H2011" s="16"/>
      <c r="I2011" s="16"/>
    </row>
    <row r="2012" spans="2:9">
      <c r="B2012" s="16"/>
      <c r="C2012" s="16"/>
      <c r="D2012" s="16"/>
      <c r="E2012" s="25"/>
      <c r="F2012" s="25"/>
      <c r="G2012" s="16"/>
      <c r="H2012" s="16"/>
      <c r="I2012" s="16"/>
    </row>
    <row r="2013" spans="2:9">
      <c r="B2013" s="16"/>
      <c r="C2013" s="16"/>
      <c r="D2013" s="16"/>
      <c r="E2013" s="25"/>
      <c r="F2013" s="25"/>
      <c r="G2013" s="16"/>
      <c r="H2013" s="16"/>
      <c r="I2013" s="16"/>
    </row>
    <row r="2014" spans="2:9">
      <c r="B2014" s="16"/>
      <c r="C2014" s="16"/>
      <c r="D2014" s="16"/>
      <c r="E2014" s="25"/>
      <c r="F2014" s="25"/>
      <c r="G2014" s="16"/>
      <c r="H2014" s="16"/>
      <c r="I2014" s="16"/>
    </row>
    <row r="2015" spans="2:9">
      <c r="B2015" s="16"/>
      <c r="C2015" s="16"/>
      <c r="D2015" s="16"/>
      <c r="E2015" s="25"/>
      <c r="F2015" s="25"/>
      <c r="G2015" s="16"/>
      <c r="H2015" s="16"/>
      <c r="I2015" s="16"/>
    </row>
    <row r="2016" spans="2:9">
      <c r="B2016" s="16"/>
      <c r="C2016" s="16"/>
      <c r="D2016" s="16"/>
      <c r="E2016" s="25"/>
      <c r="F2016" s="25"/>
      <c r="G2016" s="16"/>
      <c r="H2016" s="16"/>
      <c r="I2016" s="16"/>
    </row>
    <row r="2017" spans="2:10">
      <c r="B2017" s="16"/>
      <c r="C2017" s="16"/>
      <c r="D2017" s="16"/>
      <c r="E2017" s="25"/>
      <c r="F2017" s="25"/>
      <c r="G2017" s="16"/>
      <c r="H2017" s="16"/>
      <c r="I2017" s="16"/>
    </row>
    <row r="2018" spans="2:10">
      <c r="B2018" s="16"/>
      <c r="C2018" s="16"/>
      <c r="D2018" s="16"/>
      <c r="E2018" s="25"/>
      <c r="F2018" s="25"/>
      <c r="G2018" s="16"/>
      <c r="H2018" s="16"/>
      <c r="I2018" s="16"/>
    </row>
    <row r="2019" spans="2:10">
      <c r="B2019" s="16"/>
      <c r="C2019" s="16"/>
      <c r="D2019" s="16"/>
      <c r="E2019" s="25"/>
      <c r="F2019" s="25"/>
      <c r="G2019" s="16"/>
      <c r="H2019" s="16"/>
      <c r="I2019" s="16"/>
      <c r="J2019" s="13"/>
    </row>
    <row r="2020" spans="2:10">
      <c r="B2020" s="16"/>
      <c r="C2020" s="16"/>
      <c r="D2020" s="16"/>
      <c r="E2020" s="25"/>
      <c r="F2020" s="25"/>
      <c r="G2020" s="16"/>
      <c r="H2020" s="16"/>
      <c r="I2020" s="16"/>
      <c r="J2020" s="16"/>
    </row>
    <row r="2021" spans="2:10">
      <c r="B2021" s="12"/>
      <c r="C2021" s="12"/>
      <c r="D2021" s="12"/>
      <c r="E2021" s="15"/>
      <c r="F2021" s="15"/>
      <c r="G2021" s="12"/>
      <c r="H2021" s="12"/>
      <c r="I2021" s="12"/>
      <c r="J2021" s="12"/>
    </row>
    <row r="2022" spans="2:10">
      <c r="B2022" s="12"/>
      <c r="C2022" s="12"/>
      <c r="D2022" s="12"/>
      <c r="E2022" s="15"/>
      <c r="F2022" s="15"/>
      <c r="G2022" s="12"/>
      <c r="H2022" s="12"/>
      <c r="I2022" s="12"/>
      <c r="J2022" s="12"/>
    </row>
    <row r="2024" spans="2:10">
      <c r="B2024" s="13"/>
      <c r="D2024" t="s">
        <v>47</v>
      </c>
      <c r="E2024" s="4" t="s">
        <v>50</v>
      </c>
    </row>
    <row r="2025" spans="2:10">
      <c r="C2025">
        <v>2921</v>
      </c>
      <c r="D2025" t="s">
        <v>3</v>
      </c>
      <c r="G2025" s="4"/>
      <c r="H2025">
        <v>0.2</v>
      </c>
      <c r="I2025">
        <v>29.45</v>
      </c>
      <c r="J2025">
        <f>I2025*H2025</f>
        <v>5.8900000000000006</v>
      </c>
    </row>
    <row r="2026" spans="2:10">
      <c r="C2026">
        <v>2922</v>
      </c>
      <c r="D2026" t="s">
        <v>3</v>
      </c>
      <c r="G2026" s="4"/>
      <c r="H2026">
        <v>0.01</v>
      </c>
      <c r="I2026">
        <v>16.29</v>
      </c>
      <c r="J2026">
        <f t="shared" ref="J2026:J2029" si="1">I2026*H2026</f>
        <v>0.16289999999999999</v>
      </c>
    </row>
    <row r="2027" spans="2:10">
      <c r="C2027">
        <v>3767</v>
      </c>
      <c r="D2027" t="s">
        <v>1</v>
      </c>
      <c r="G2027" s="4"/>
      <c r="H2027">
        <v>0.3</v>
      </c>
      <c r="I2027">
        <v>0.36</v>
      </c>
      <c r="J2027">
        <f t="shared" si="1"/>
        <v>0.108</v>
      </c>
    </row>
    <row r="2028" spans="2:10">
      <c r="C2028">
        <v>88310</v>
      </c>
      <c r="D2028" t="s">
        <v>1</v>
      </c>
      <c r="E2028" s="4" t="s">
        <v>48</v>
      </c>
      <c r="G2028" s="4"/>
      <c r="H2028">
        <v>0.8</v>
      </c>
      <c r="I2028">
        <v>20.11</v>
      </c>
      <c r="J2028">
        <f t="shared" si="1"/>
        <v>16.088000000000001</v>
      </c>
    </row>
    <row r="2029" spans="2:10">
      <c r="C2029">
        <v>88316</v>
      </c>
      <c r="D2029" t="s">
        <v>1</v>
      </c>
      <c r="E2029" s="4" t="s">
        <v>49</v>
      </c>
      <c r="G2029" s="4"/>
      <c r="H2029">
        <v>0.4</v>
      </c>
      <c r="I2029">
        <v>14.32</v>
      </c>
      <c r="J2029">
        <f t="shared" si="1"/>
        <v>5.7280000000000006</v>
      </c>
    </row>
    <row r="2030" spans="2:10">
      <c r="G2030" s="4"/>
    </row>
    <row r="2031" spans="2:10">
      <c r="H2031" s="17"/>
      <c r="J2031">
        <f>(J2028+J2029)/1.8752</f>
        <v>11.633959044368602</v>
      </c>
    </row>
    <row r="2032" spans="2:10">
      <c r="H2032" s="17"/>
      <c r="J2032">
        <f>J2025+J2026+J2027</f>
        <v>6.1608999999999998</v>
      </c>
    </row>
    <row r="2033" spans="2:10">
      <c r="H2033" s="17"/>
    </row>
    <row r="2034" spans="2:10">
      <c r="H2034" s="17"/>
      <c r="J2034">
        <f>J2031*0.8752</f>
        <v>10.1820409556314</v>
      </c>
    </row>
    <row r="2035" spans="2:10">
      <c r="H2035" s="17"/>
    </row>
    <row r="2036" spans="2:10">
      <c r="H2036" s="17"/>
    </row>
    <row r="2037" spans="2:10">
      <c r="H2037" s="17"/>
    </row>
    <row r="2038" spans="2:10">
      <c r="H2038" s="17"/>
    </row>
    <row r="2039" spans="2:10">
      <c r="B2039" s="16"/>
      <c r="C2039" s="16"/>
      <c r="D2039" s="16"/>
      <c r="E2039" s="25"/>
      <c r="F2039" s="25"/>
      <c r="G2039" s="16"/>
      <c r="H2039" s="16"/>
      <c r="I2039" s="16"/>
      <c r="J2039" s="26" t="e">
        <f>#REF!</f>
        <v>#REF!</v>
      </c>
    </row>
    <row r="2040" spans="2:10">
      <c r="B2040" s="16"/>
      <c r="C2040" s="16"/>
      <c r="D2040" s="16"/>
      <c r="E2040" s="25"/>
      <c r="F2040" s="25"/>
      <c r="G2040" s="16"/>
      <c r="H2040" s="16"/>
      <c r="I2040" s="16"/>
      <c r="J2040" s="16"/>
    </row>
    <row r="3044" spans="2:10">
      <c r="B3044" s="13"/>
      <c r="D3044" t="s">
        <v>47</v>
      </c>
      <c r="E3044" s="4" t="s">
        <v>50</v>
      </c>
    </row>
    <row r="3045" spans="2:10">
      <c r="C3045">
        <v>2921</v>
      </c>
      <c r="D3045" t="s">
        <v>3</v>
      </c>
      <c r="G3045" s="4"/>
      <c r="H3045">
        <v>0.2</v>
      </c>
      <c r="I3045">
        <v>29.45</v>
      </c>
      <c r="J3045">
        <f>I3045*H3045</f>
        <v>5.8900000000000006</v>
      </c>
    </row>
    <row r="3046" spans="2:10">
      <c r="C3046">
        <v>2922</v>
      </c>
      <c r="D3046" t="s">
        <v>3</v>
      </c>
      <c r="G3046" s="4"/>
      <c r="H3046">
        <v>0.01</v>
      </c>
      <c r="I3046">
        <v>16.29</v>
      </c>
      <c r="J3046">
        <f t="shared" ref="J3046:J3049" si="2">I3046*H3046</f>
        <v>0.16289999999999999</v>
      </c>
    </row>
    <row r="3047" spans="2:10">
      <c r="C3047">
        <v>3767</v>
      </c>
      <c r="D3047" t="s">
        <v>1</v>
      </c>
      <c r="G3047" s="4"/>
      <c r="H3047">
        <v>0.3</v>
      </c>
      <c r="I3047">
        <v>0.36</v>
      </c>
      <c r="J3047">
        <f t="shared" si="2"/>
        <v>0.108</v>
      </c>
    </row>
    <row r="3048" spans="2:10">
      <c r="C3048">
        <v>88310</v>
      </c>
      <c r="D3048" t="s">
        <v>1</v>
      </c>
      <c r="E3048" s="4" t="s">
        <v>48</v>
      </c>
      <c r="G3048" s="4"/>
      <c r="H3048">
        <v>0.8</v>
      </c>
      <c r="I3048">
        <v>20.11</v>
      </c>
      <c r="J3048">
        <f t="shared" si="2"/>
        <v>16.088000000000001</v>
      </c>
    </row>
    <row r="3049" spans="2:10">
      <c r="C3049">
        <v>88316</v>
      </c>
      <c r="D3049" t="s">
        <v>1</v>
      </c>
      <c r="E3049" s="4" t="s">
        <v>49</v>
      </c>
      <c r="G3049" s="4"/>
      <c r="H3049">
        <v>0.4</v>
      </c>
      <c r="I3049">
        <v>14.32</v>
      </c>
      <c r="J3049">
        <f t="shared" si="2"/>
        <v>5.7280000000000006</v>
      </c>
    </row>
    <row r="3050" spans="2:10">
      <c r="G3050" s="4"/>
    </row>
    <row r="3051" spans="2:10">
      <c r="H3051" s="17"/>
      <c r="J3051">
        <f>(J3048+J3049)/1.8752</f>
        <v>11.633959044368602</v>
      </c>
    </row>
    <row r="3052" spans="2:10">
      <c r="H3052" s="17"/>
      <c r="J3052">
        <f>J3045+J3046+J3047</f>
        <v>6.1608999999999998</v>
      </c>
    </row>
    <row r="3053" spans="2:10">
      <c r="H3053" s="17"/>
    </row>
    <row r="3054" spans="2:10">
      <c r="H3054" s="17"/>
      <c r="J3054">
        <f>J3051*0.8752</f>
        <v>10.1820409556314</v>
      </c>
    </row>
    <row r="3055" spans="2:10">
      <c r="H3055" s="17"/>
    </row>
    <row r="3056" spans="2:10">
      <c r="H3056" s="17"/>
    </row>
    <row r="3057" spans="2:10">
      <c r="H3057" s="17"/>
    </row>
    <row r="3058" spans="2:10">
      <c r="H3058" s="17"/>
    </row>
    <row r="3059" spans="2:10" s="12" customFormat="1">
      <c r="B3059"/>
      <c r="C3059"/>
      <c r="D3059"/>
      <c r="E3059" s="4"/>
      <c r="F3059" s="4"/>
      <c r="G3059"/>
      <c r="H3059"/>
      <c r="I3059"/>
      <c r="J3059" s="20" t="e">
        <f>#REF!</f>
        <v>#REF!</v>
      </c>
    </row>
    <row r="3060" spans="2:10" s="12" customFormat="1">
      <c r="B3060"/>
      <c r="C3060"/>
      <c r="D3060"/>
      <c r="E3060" s="4"/>
      <c r="F3060" s="4"/>
      <c r="G3060"/>
      <c r="H3060"/>
      <c r="I3060"/>
      <c r="J3060"/>
    </row>
    <row r="4036" spans="2:10">
      <c r="J4036" s="16"/>
    </row>
    <row r="4040" spans="2:10">
      <c r="B4040" s="13"/>
      <c r="D4040" t="s">
        <v>47</v>
      </c>
      <c r="E4040" s="4" t="s">
        <v>50</v>
      </c>
    </row>
    <row r="4041" spans="2:10">
      <c r="C4041">
        <v>2921</v>
      </c>
      <c r="D4041" t="s">
        <v>3</v>
      </c>
      <c r="G4041" s="4"/>
      <c r="H4041">
        <v>0.2</v>
      </c>
      <c r="I4041">
        <v>29.45</v>
      </c>
      <c r="J4041">
        <f>I4041*H4041</f>
        <v>5.8900000000000006</v>
      </c>
    </row>
    <row r="4042" spans="2:10">
      <c r="C4042">
        <v>2922</v>
      </c>
      <c r="D4042" t="s">
        <v>3</v>
      </c>
      <c r="G4042" s="4"/>
      <c r="H4042">
        <v>0.01</v>
      </c>
      <c r="I4042">
        <v>16.29</v>
      </c>
      <c r="J4042">
        <f t="shared" ref="J4042:J4045" si="3">I4042*H4042</f>
        <v>0.16289999999999999</v>
      </c>
    </row>
    <row r="4043" spans="2:10">
      <c r="C4043">
        <v>3767</v>
      </c>
      <c r="D4043" t="s">
        <v>1</v>
      </c>
      <c r="G4043" s="4"/>
      <c r="H4043">
        <v>0.3</v>
      </c>
      <c r="I4043">
        <v>0.36</v>
      </c>
      <c r="J4043">
        <f t="shared" si="3"/>
        <v>0.108</v>
      </c>
    </row>
    <row r="4044" spans="2:10">
      <c r="C4044">
        <v>88310</v>
      </c>
      <c r="D4044" t="s">
        <v>1</v>
      </c>
      <c r="E4044" s="4" t="s">
        <v>48</v>
      </c>
      <c r="G4044" s="4"/>
      <c r="H4044">
        <v>0.8</v>
      </c>
      <c r="I4044">
        <v>20.11</v>
      </c>
      <c r="J4044">
        <f t="shared" si="3"/>
        <v>16.088000000000001</v>
      </c>
    </row>
    <row r="4045" spans="2:10">
      <c r="C4045">
        <v>88316</v>
      </c>
      <c r="D4045" t="s">
        <v>1</v>
      </c>
      <c r="E4045" s="4" t="s">
        <v>49</v>
      </c>
      <c r="G4045" s="4"/>
      <c r="H4045">
        <v>0.4</v>
      </c>
      <c r="I4045">
        <v>14.32</v>
      </c>
      <c r="J4045">
        <f t="shared" si="3"/>
        <v>5.7280000000000006</v>
      </c>
    </row>
    <row r="4046" spans="2:10">
      <c r="G4046" s="4"/>
    </row>
    <row r="4047" spans="2:10">
      <c r="H4047" s="17"/>
      <c r="J4047">
        <f>(J4044+J4045)/1.8752</f>
        <v>11.633959044368602</v>
      </c>
    </row>
    <row r="4048" spans="2:10">
      <c r="H4048" s="17"/>
      <c r="J4048">
        <f>J4041+J4042+J4043</f>
        <v>6.1608999999999998</v>
      </c>
    </row>
    <row r="4049" spans="2:10">
      <c r="H4049" s="17"/>
    </row>
    <row r="4050" spans="2:10">
      <c r="H4050" s="17"/>
      <c r="J4050">
        <f>J4047*0.8752</f>
        <v>10.1820409556314</v>
      </c>
    </row>
    <row r="4051" spans="2:10">
      <c r="H4051" s="17"/>
    </row>
    <row r="4052" spans="2:10">
      <c r="H4052" s="17"/>
    </row>
    <row r="4053" spans="2:10">
      <c r="H4053" s="17"/>
    </row>
    <row r="4054" spans="2:10">
      <c r="H4054" s="17"/>
    </row>
    <row r="4055" spans="2:10">
      <c r="B4055" s="16"/>
      <c r="C4055" s="16"/>
      <c r="D4055" s="16"/>
      <c r="E4055" s="25"/>
      <c r="F4055" s="25"/>
      <c r="G4055" s="16"/>
      <c r="H4055" s="16"/>
      <c r="I4055" s="16"/>
      <c r="J4055" s="20" t="e">
        <f>#REF!</f>
        <v>#REF!</v>
      </c>
    </row>
    <row r="4056" spans="2:10">
      <c r="B4056" s="16"/>
      <c r="C4056" s="16"/>
      <c r="D4056" s="16"/>
      <c r="E4056" s="25"/>
      <c r="F4056" s="25"/>
      <c r="G4056" s="16"/>
      <c r="H4056" s="16"/>
      <c r="I4056" s="16"/>
      <c r="J4056" s="16"/>
    </row>
    <row r="4057" spans="2:10" s="12" customFormat="1">
      <c r="E4057" s="15"/>
      <c r="F4057" s="15"/>
    </row>
    <row r="5080" spans="2:10">
      <c r="B5080" s="16"/>
      <c r="C5080" s="16"/>
      <c r="D5080" s="16"/>
      <c r="E5080" s="25"/>
      <c r="F5080" s="25"/>
      <c r="G5080" s="16"/>
      <c r="H5080" s="16"/>
      <c r="I5080" s="16"/>
    </row>
    <row r="5081" spans="2:10">
      <c r="B5081" s="16"/>
      <c r="C5081" s="16"/>
      <c r="D5081" s="16"/>
      <c r="E5081" s="25"/>
      <c r="F5081" s="25"/>
      <c r="G5081" s="16"/>
      <c r="H5081" s="16"/>
      <c r="I5081" s="16"/>
    </row>
    <row r="5082" spans="2:10">
      <c r="B5082" s="16"/>
      <c r="C5082" s="16"/>
      <c r="D5082" s="16"/>
      <c r="E5082" s="25"/>
      <c r="F5082" s="25"/>
      <c r="G5082" s="16"/>
      <c r="H5082" s="16"/>
      <c r="I5082" s="16"/>
    </row>
    <row r="5083" spans="2:10">
      <c r="B5083" s="16"/>
      <c r="C5083" s="16"/>
      <c r="D5083" s="16"/>
      <c r="E5083" s="25"/>
      <c r="F5083" s="25"/>
      <c r="G5083" s="16"/>
      <c r="H5083" s="16"/>
      <c r="I5083" s="16"/>
    </row>
    <row r="5084" spans="2:10">
      <c r="B5084" s="16"/>
      <c r="C5084" s="16"/>
      <c r="D5084" s="16"/>
      <c r="E5084" s="25"/>
      <c r="F5084" s="25"/>
      <c r="G5084" s="16"/>
      <c r="H5084" s="16"/>
      <c r="I5084" s="16"/>
    </row>
    <row r="5085" spans="2:10">
      <c r="B5085" s="16"/>
      <c r="C5085" s="16"/>
      <c r="D5085" s="16"/>
      <c r="E5085" s="25"/>
      <c r="F5085" s="25"/>
      <c r="G5085" s="16"/>
      <c r="H5085" s="16"/>
      <c r="I5085" s="16"/>
    </row>
    <row r="5086" spans="2:10">
      <c r="B5086" s="16"/>
      <c r="C5086" s="16"/>
      <c r="D5086" s="16"/>
      <c r="E5086" s="25"/>
      <c r="F5086" s="25"/>
      <c r="G5086" s="16"/>
      <c r="H5086" s="16"/>
      <c r="I5086" s="16"/>
    </row>
    <row r="5087" spans="2:10">
      <c r="B5087" s="16"/>
      <c r="C5087" s="16"/>
      <c r="D5087" s="16"/>
      <c r="E5087" s="25"/>
      <c r="F5087" s="25"/>
      <c r="G5087" s="16"/>
      <c r="H5087" s="16"/>
      <c r="I5087" s="16"/>
    </row>
    <row r="5088" spans="2:10">
      <c r="B5088" s="16"/>
      <c r="C5088" s="16"/>
      <c r="D5088" s="16"/>
      <c r="E5088" s="25"/>
      <c r="F5088" s="25"/>
      <c r="G5088" s="16"/>
      <c r="H5088" s="16"/>
      <c r="I5088" s="16"/>
      <c r="J5088" s="16"/>
    </row>
    <row r="5089" spans="2:10">
      <c r="B5089" s="16"/>
      <c r="C5089" s="16"/>
      <c r="D5089" s="16"/>
      <c r="E5089" s="25"/>
      <c r="F5089" s="25"/>
      <c r="G5089" s="16"/>
      <c r="H5089" s="16"/>
      <c r="I5089" s="16"/>
      <c r="J5089" s="16"/>
    </row>
    <row r="5093" spans="2:10">
      <c r="B5093" s="13"/>
      <c r="D5093" t="s">
        <v>47</v>
      </c>
      <c r="E5093" s="4" t="s">
        <v>50</v>
      </c>
    </row>
    <row r="5094" spans="2:10">
      <c r="C5094">
        <v>2921</v>
      </c>
      <c r="D5094" t="s">
        <v>3</v>
      </c>
      <c r="G5094" s="4"/>
      <c r="H5094">
        <v>0.2</v>
      </c>
      <c r="I5094">
        <v>29.45</v>
      </c>
      <c r="J5094">
        <f>I5094*H5094</f>
        <v>5.8900000000000006</v>
      </c>
    </row>
    <row r="5095" spans="2:10">
      <c r="C5095">
        <v>2922</v>
      </c>
      <c r="D5095" t="s">
        <v>3</v>
      </c>
      <c r="G5095" s="4"/>
      <c r="H5095">
        <v>0.01</v>
      </c>
      <c r="I5095">
        <v>16.29</v>
      </c>
      <c r="J5095">
        <f t="shared" ref="J5095:J5098" si="4">I5095*H5095</f>
        <v>0.16289999999999999</v>
      </c>
    </row>
    <row r="5096" spans="2:10">
      <c r="C5096">
        <v>3767</v>
      </c>
      <c r="D5096" t="s">
        <v>1</v>
      </c>
      <c r="G5096" s="4"/>
      <c r="H5096">
        <v>0.3</v>
      </c>
      <c r="I5096">
        <v>0.36</v>
      </c>
      <c r="J5096">
        <f t="shared" si="4"/>
        <v>0.108</v>
      </c>
    </row>
    <row r="5097" spans="2:10">
      <c r="C5097">
        <v>88310</v>
      </c>
      <c r="D5097" t="s">
        <v>1</v>
      </c>
      <c r="E5097" s="4" t="s">
        <v>48</v>
      </c>
      <c r="G5097" s="4"/>
      <c r="H5097">
        <v>0.8</v>
      </c>
      <c r="I5097">
        <v>20.11</v>
      </c>
      <c r="J5097">
        <f t="shared" si="4"/>
        <v>16.088000000000001</v>
      </c>
    </row>
    <row r="5098" spans="2:10">
      <c r="C5098">
        <v>88316</v>
      </c>
      <c r="D5098" t="s">
        <v>1</v>
      </c>
      <c r="E5098" s="4" t="s">
        <v>49</v>
      </c>
      <c r="G5098" s="4"/>
      <c r="H5098">
        <v>0.4</v>
      </c>
      <c r="I5098">
        <v>14.32</v>
      </c>
      <c r="J5098">
        <f t="shared" si="4"/>
        <v>5.7280000000000006</v>
      </c>
    </row>
    <row r="5099" spans="2:10">
      <c r="G5099" s="4"/>
    </row>
    <row r="5100" spans="2:10">
      <c r="H5100" s="17"/>
      <c r="J5100">
        <f>(J5097+J5098)/1.8752</f>
        <v>11.633959044368602</v>
      </c>
    </row>
    <row r="5101" spans="2:10">
      <c r="H5101" s="17"/>
      <c r="J5101">
        <f>J5094+J5095+J5096</f>
        <v>6.1608999999999998</v>
      </c>
    </row>
    <row r="5102" spans="2:10">
      <c r="H5102" s="17"/>
    </row>
    <row r="5103" spans="2:10">
      <c r="H5103" s="17"/>
      <c r="J5103">
        <f>J5100*0.8752</f>
        <v>10.1820409556314</v>
      </c>
    </row>
    <row r="5104" spans="2:10">
      <c r="H5104" s="17"/>
    </row>
    <row r="5105" spans="2:10">
      <c r="H5105" s="17"/>
    </row>
    <row r="5106" spans="2:10">
      <c r="H5106" s="17"/>
    </row>
    <row r="5107" spans="2:10">
      <c r="H5107" s="17"/>
    </row>
    <row r="5108" spans="2:10" s="12" customFormat="1">
      <c r="B5108" s="16"/>
      <c r="C5108" s="16"/>
      <c r="D5108" s="16"/>
      <c r="E5108" s="25"/>
      <c r="F5108" s="25"/>
      <c r="G5108" s="16"/>
      <c r="H5108" s="16"/>
      <c r="I5108" s="16"/>
      <c r="J5108" s="26" t="e">
        <f>#REF!</f>
        <v>#REF!</v>
      </c>
    </row>
    <row r="5109" spans="2:10" s="12" customFormat="1">
      <c r="B5109" s="16"/>
      <c r="C5109" s="16"/>
      <c r="D5109" s="16"/>
      <c r="E5109" s="25"/>
      <c r="F5109" s="25"/>
      <c r="G5109" s="16"/>
      <c r="H5109" s="16"/>
      <c r="I5109" s="16"/>
      <c r="J5109" s="16"/>
    </row>
    <row r="5110" spans="2:10" s="12" customFormat="1">
      <c r="B5110" s="50"/>
      <c r="C5110" s="50"/>
      <c r="D5110" s="50"/>
      <c r="E5110" s="50"/>
      <c r="F5110" s="50"/>
      <c r="G5110" s="50"/>
      <c r="H5110" s="50"/>
      <c r="I5110" s="50"/>
      <c r="J5110" s="50"/>
    </row>
    <row r="6318" spans="2:10">
      <c r="B6318" s="13"/>
      <c r="D6318" t="s">
        <v>47</v>
      </c>
      <c r="E6318" s="4" t="s">
        <v>50</v>
      </c>
    </row>
    <row r="6319" spans="2:10">
      <c r="C6319">
        <v>2921</v>
      </c>
      <c r="D6319" t="s">
        <v>3</v>
      </c>
      <c r="G6319" s="4"/>
      <c r="H6319">
        <v>0.2</v>
      </c>
      <c r="I6319">
        <v>29.45</v>
      </c>
      <c r="J6319">
        <f>I6319*H6319</f>
        <v>5.8900000000000006</v>
      </c>
    </row>
    <row r="6320" spans="2:10">
      <c r="C6320">
        <v>2922</v>
      </c>
      <c r="D6320" t="s">
        <v>3</v>
      </c>
      <c r="G6320" s="4"/>
      <c r="H6320">
        <v>0.01</v>
      </c>
      <c r="I6320">
        <v>16.29</v>
      </c>
      <c r="J6320">
        <f t="shared" ref="J6320:J6323" si="5">I6320*H6320</f>
        <v>0.16289999999999999</v>
      </c>
    </row>
    <row r="6321" spans="2:10">
      <c r="C6321">
        <v>3767</v>
      </c>
      <c r="D6321" t="s">
        <v>1</v>
      </c>
      <c r="E6321" s="4" t="s">
        <v>31</v>
      </c>
      <c r="G6321" s="4"/>
      <c r="H6321">
        <v>0.3</v>
      </c>
      <c r="I6321">
        <v>0.36</v>
      </c>
      <c r="J6321">
        <f t="shared" si="5"/>
        <v>0.108</v>
      </c>
    </row>
    <row r="6322" spans="2:10">
      <c r="C6322">
        <v>88310</v>
      </c>
      <c r="D6322" t="s">
        <v>1</v>
      </c>
      <c r="E6322" s="4" t="s">
        <v>48</v>
      </c>
      <c r="G6322" s="4"/>
      <c r="H6322">
        <v>0.8</v>
      </c>
      <c r="I6322">
        <v>20.11</v>
      </c>
      <c r="J6322">
        <f t="shared" si="5"/>
        <v>16.088000000000001</v>
      </c>
    </row>
    <row r="6323" spans="2:10">
      <c r="C6323">
        <v>88316</v>
      </c>
      <c r="D6323" t="s">
        <v>1</v>
      </c>
      <c r="E6323" s="4" t="s">
        <v>49</v>
      </c>
      <c r="G6323" s="4"/>
      <c r="H6323">
        <v>0.4</v>
      </c>
      <c r="I6323">
        <v>14.32</v>
      </c>
      <c r="J6323">
        <f t="shared" si="5"/>
        <v>5.7280000000000006</v>
      </c>
    </row>
    <row r="6324" spans="2:10">
      <c r="G6324" s="4"/>
    </row>
    <row r="6325" spans="2:10">
      <c r="H6325" s="17"/>
      <c r="J6325">
        <f>(J6322+J6323)/1.8752</f>
        <v>11.633959044368602</v>
      </c>
    </row>
    <row r="6326" spans="2:10">
      <c r="H6326" s="17"/>
      <c r="J6326">
        <f>J6319+J6320+J6321</f>
        <v>6.1608999999999998</v>
      </c>
    </row>
    <row r="6327" spans="2:10">
      <c r="H6327" s="17"/>
    </row>
    <row r="6328" spans="2:10">
      <c r="H6328" s="17"/>
      <c r="J6328">
        <f>J6325*0.8752</f>
        <v>10.1820409556314</v>
      </c>
    </row>
    <row r="6329" spans="2:10">
      <c r="H6329" s="17"/>
    </row>
    <row r="6330" spans="2:10">
      <c r="H6330" s="17"/>
    </row>
    <row r="6331" spans="2:10">
      <c r="H6331" s="17"/>
    </row>
    <row r="6332" spans="2:10">
      <c r="H6332" s="17"/>
    </row>
    <row r="6333" spans="2:10">
      <c r="B6333" s="16"/>
      <c r="C6333" s="16"/>
      <c r="D6333" s="16"/>
      <c r="E6333" s="25"/>
      <c r="F6333" s="25"/>
      <c r="G6333" s="16"/>
      <c r="H6333" s="16"/>
      <c r="I6333" s="16"/>
      <c r="J6333" s="26" t="e">
        <f>#REF!</f>
        <v>#REF!</v>
      </c>
    </row>
    <row r="6334" spans="2:10">
      <c r="B6334" s="16"/>
      <c r="C6334" s="16"/>
      <c r="D6334" s="16"/>
      <c r="E6334" s="25"/>
      <c r="F6334" s="25"/>
      <c r="G6334" s="16"/>
      <c r="H6334" s="16"/>
      <c r="I6334" s="16"/>
      <c r="J6334" s="16"/>
    </row>
    <row r="6335" spans="2:10">
      <c r="B6335" s="50"/>
      <c r="C6335" s="50"/>
      <c r="D6335" s="50"/>
      <c r="E6335" s="50"/>
      <c r="F6335" s="50"/>
      <c r="G6335" s="50"/>
      <c r="H6335" s="50"/>
      <c r="I6335" s="50"/>
      <c r="J6335" s="50"/>
    </row>
    <row r="6336" spans="2:10">
      <c r="B6336" s="27"/>
      <c r="C6336" s="27"/>
      <c r="D6336" s="27"/>
      <c r="E6336" s="27"/>
      <c r="F6336" s="27"/>
      <c r="G6336" s="27"/>
      <c r="H6336" s="27"/>
      <c r="I6336" s="27"/>
      <c r="J6336" s="27"/>
    </row>
    <row r="6337" spans="2:10">
      <c r="B6337" s="27"/>
      <c r="C6337" s="27"/>
      <c r="D6337" s="27"/>
      <c r="E6337" s="27"/>
      <c r="F6337" s="27"/>
      <c r="G6337" s="27"/>
      <c r="H6337" s="27"/>
      <c r="I6337" s="27"/>
      <c r="J6337" s="27"/>
    </row>
    <row r="6338" spans="2:10">
      <c r="B6338" s="27"/>
      <c r="C6338" s="27"/>
      <c r="D6338" s="27"/>
      <c r="E6338" s="27"/>
      <c r="F6338" s="27"/>
      <c r="G6338" s="27"/>
      <c r="H6338" s="27"/>
      <c r="I6338" s="27"/>
      <c r="J6338" s="27"/>
    </row>
    <row r="6339" spans="2:10">
      <c r="B6339" s="27"/>
      <c r="C6339" s="27"/>
      <c r="D6339" s="27"/>
      <c r="E6339" s="27"/>
      <c r="F6339" s="27"/>
      <c r="G6339" s="27"/>
      <c r="H6339" s="27"/>
      <c r="I6339" s="27"/>
      <c r="J6339" s="27"/>
    </row>
    <row r="6340" spans="2:10">
      <c r="B6340" s="27"/>
      <c r="C6340" s="27"/>
      <c r="D6340" s="27"/>
      <c r="E6340" s="27"/>
      <c r="F6340" s="27"/>
      <c r="G6340" s="27"/>
      <c r="H6340" s="27"/>
      <c r="I6340" s="27"/>
      <c r="J6340" s="27"/>
    </row>
    <row r="6341" spans="2:10">
      <c r="B6341" s="27"/>
      <c r="C6341" s="27"/>
      <c r="D6341" s="27"/>
      <c r="E6341" s="27"/>
      <c r="F6341" s="27"/>
      <c r="G6341" s="27"/>
      <c r="H6341" s="27"/>
      <c r="I6341" s="27"/>
      <c r="J6341" s="27"/>
    </row>
    <row r="6342" spans="2:10">
      <c r="B6342" s="27"/>
      <c r="C6342" s="27"/>
      <c r="D6342" s="27"/>
      <c r="E6342" s="27"/>
      <c r="F6342" s="27"/>
      <c r="G6342" s="27"/>
      <c r="H6342" s="27"/>
      <c r="I6342" s="27"/>
      <c r="J6342" s="27"/>
    </row>
    <row r="6343" spans="2:10">
      <c r="B6343" s="27"/>
      <c r="C6343" s="27"/>
      <c r="D6343" s="27"/>
      <c r="E6343" s="27"/>
      <c r="F6343" s="27"/>
      <c r="G6343" s="27"/>
      <c r="H6343" s="27"/>
      <c r="I6343" s="27"/>
      <c r="J6343" s="27"/>
    </row>
    <row r="6344" spans="2:10">
      <c r="B6344" s="27"/>
      <c r="C6344" s="27"/>
      <c r="D6344" s="27"/>
      <c r="E6344" s="27"/>
      <c r="F6344" s="27"/>
      <c r="G6344" s="27"/>
      <c r="H6344" s="27"/>
      <c r="I6344" s="27"/>
      <c r="J6344" s="27"/>
    </row>
    <row r="6345" spans="2:10">
      <c r="B6345" s="27"/>
      <c r="C6345" s="27"/>
      <c r="D6345" s="27"/>
      <c r="E6345" s="27"/>
      <c r="F6345" s="27"/>
      <c r="G6345" s="27"/>
      <c r="H6345" s="27"/>
      <c r="I6345" s="27"/>
      <c r="J6345" s="27"/>
    </row>
    <row r="6346" spans="2:10">
      <c r="B6346" s="27"/>
      <c r="C6346" s="27"/>
      <c r="D6346" s="27"/>
      <c r="E6346" s="27"/>
      <c r="F6346" s="27"/>
      <c r="G6346" s="27"/>
      <c r="H6346" s="27"/>
      <c r="I6346" s="27"/>
      <c r="J6346" s="27"/>
    </row>
    <row r="6347" spans="2:10">
      <c r="B6347" s="27"/>
      <c r="C6347" s="27"/>
      <c r="D6347" s="27"/>
      <c r="E6347" s="27"/>
      <c r="F6347" s="27"/>
      <c r="G6347" s="27"/>
      <c r="H6347" s="27"/>
      <c r="I6347" s="27"/>
      <c r="J6347" s="27"/>
    </row>
    <row r="6348" spans="2:10">
      <c r="B6348" s="27"/>
      <c r="C6348" s="27"/>
      <c r="D6348" s="27"/>
      <c r="E6348" s="27"/>
      <c r="F6348" s="27"/>
      <c r="G6348" s="27"/>
      <c r="H6348" s="27"/>
      <c r="I6348" s="27"/>
      <c r="J6348" s="27"/>
    </row>
    <row r="6349" spans="2:10">
      <c r="B6349" s="27"/>
      <c r="C6349" s="27"/>
      <c r="D6349" s="27"/>
      <c r="E6349" s="27"/>
      <c r="F6349" s="27"/>
      <c r="G6349" s="27"/>
      <c r="H6349" s="27"/>
      <c r="I6349" s="27"/>
      <c r="J6349" s="27"/>
    </row>
    <row r="6350" spans="2:10">
      <c r="B6350" s="27"/>
      <c r="C6350" s="27"/>
      <c r="D6350" s="27"/>
      <c r="E6350" s="27"/>
      <c r="F6350" s="27"/>
      <c r="G6350" s="27"/>
      <c r="H6350" s="27"/>
      <c r="I6350" s="27"/>
      <c r="J6350" s="27"/>
    </row>
    <row r="6351" spans="2:10">
      <c r="B6351" s="27"/>
      <c r="C6351" s="27"/>
      <c r="D6351" s="27"/>
      <c r="E6351" s="27"/>
      <c r="F6351" s="27"/>
      <c r="G6351" s="27"/>
      <c r="H6351" s="27"/>
      <c r="I6351" s="27"/>
      <c r="J6351" s="27"/>
    </row>
    <row r="6352" spans="2:10">
      <c r="B6352" s="27"/>
      <c r="C6352" s="27"/>
      <c r="D6352" s="27"/>
      <c r="E6352" s="27"/>
      <c r="F6352" s="27"/>
      <c r="G6352" s="27"/>
      <c r="H6352" s="27"/>
      <c r="I6352" s="27"/>
      <c r="J6352" s="27"/>
    </row>
    <row r="6353" spans="2:10">
      <c r="B6353" s="27"/>
      <c r="C6353" s="27"/>
      <c r="D6353" s="27"/>
      <c r="E6353" s="27"/>
      <c r="F6353" s="27"/>
      <c r="G6353" s="27"/>
      <c r="H6353" s="27"/>
      <c r="I6353" s="27"/>
      <c r="J6353" s="27"/>
    </row>
    <row r="6354" spans="2:10">
      <c r="B6354" s="27"/>
      <c r="C6354" s="27"/>
      <c r="D6354" s="27"/>
      <c r="E6354" s="27"/>
      <c r="F6354" s="27"/>
      <c r="G6354" s="27"/>
      <c r="H6354" s="27"/>
      <c r="I6354" s="27"/>
      <c r="J6354" s="27"/>
    </row>
    <row r="6355" spans="2:10">
      <c r="B6355" s="27"/>
      <c r="C6355" s="27"/>
      <c r="D6355" s="27"/>
      <c r="E6355" s="27"/>
      <c r="F6355" s="27"/>
      <c r="G6355" s="27"/>
      <c r="H6355" s="27"/>
      <c r="I6355" s="27"/>
      <c r="J6355" s="27"/>
    </row>
    <row r="6356" spans="2:10">
      <c r="B6356" s="27"/>
      <c r="C6356" s="27"/>
      <c r="D6356" s="27"/>
      <c r="E6356" s="27"/>
      <c r="F6356" s="27"/>
      <c r="G6356" s="27"/>
      <c r="H6356" s="27"/>
      <c r="I6356" s="27"/>
      <c r="J6356" s="27"/>
    </row>
    <row r="6357" spans="2:10">
      <c r="B6357" s="27"/>
      <c r="C6357" s="27"/>
      <c r="D6357" s="27"/>
      <c r="E6357" s="27"/>
      <c r="F6357" s="27"/>
      <c r="G6357" s="27"/>
      <c r="H6357" s="27"/>
      <c r="I6357" s="27"/>
      <c r="J6357" s="27"/>
    </row>
    <row r="6358" spans="2:10">
      <c r="B6358" s="27"/>
      <c r="C6358" s="27"/>
      <c r="D6358" s="27"/>
      <c r="E6358" s="27"/>
      <c r="F6358" s="27"/>
      <c r="G6358" s="27"/>
      <c r="H6358" s="27"/>
      <c r="I6358" s="27"/>
      <c r="J6358" s="27"/>
    </row>
    <row r="6359" spans="2:10">
      <c r="B6359" s="27"/>
      <c r="C6359" s="27"/>
      <c r="D6359" s="27"/>
      <c r="E6359" s="27"/>
      <c r="F6359" s="27"/>
      <c r="G6359" s="27"/>
      <c r="H6359" s="27"/>
      <c r="I6359" s="27"/>
      <c r="J6359" s="27"/>
    </row>
    <row r="6360" spans="2:10">
      <c r="B6360" s="27"/>
      <c r="C6360" s="27"/>
      <c r="D6360" s="27"/>
      <c r="E6360" s="27"/>
      <c r="F6360" s="27"/>
      <c r="G6360" s="27"/>
      <c r="H6360" s="27"/>
      <c r="I6360" s="27"/>
      <c r="J6360" s="27"/>
    </row>
    <row r="6361" spans="2:10">
      <c r="B6361" s="27"/>
      <c r="C6361" s="27"/>
      <c r="D6361" s="27"/>
      <c r="E6361" s="27"/>
      <c r="F6361" s="27"/>
      <c r="G6361" s="27"/>
      <c r="H6361" s="27"/>
      <c r="I6361" s="27"/>
      <c r="J6361" s="27"/>
    </row>
    <row r="6362" spans="2:10">
      <c r="B6362" s="27"/>
      <c r="C6362" s="27"/>
      <c r="D6362" s="27"/>
      <c r="E6362" s="27"/>
      <c r="F6362" s="27"/>
      <c r="G6362" s="27"/>
      <c r="H6362" s="27"/>
      <c r="I6362" s="27"/>
      <c r="J6362" s="27"/>
    </row>
    <row r="6363" spans="2:10">
      <c r="B6363" s="27"/>
      <c r="C6363" s="27"/>
      <c r="D6363" s="27"/>
      <c r="E6363" s="27"/>
      <c r="F6363" s="27"/>
      <c r="G6363" s="27"/>
      <c r="H6363" s="27"/>
      <c r="I6363" s="27"/>
      <c r="J6363" s="27"/>
    </row>
    <row r="6364" spans="2:10">
      <c r="B6364" s="27"/>
      <c r="C6364" s="27"/>
      <c r="D6364" s="27"/>
      <c r="E6364" s="27"/>
      <c r="F6364" s="27"/>
      <c r="G6364" s="27"/>
      <c r="H6364" s="27"/>
      <c r="I6364" s="27"/>
      <c r="J6364" s="27"/>
    </row>
    <row r="6365" spans="2:10">
      <c r="B6365" s="27"/>
      <c r="C6365" s="27"/>
      <c r="D6365" s="27"/>
      <c r="E6365" s="27"/>
      <c r="F6365" s="27"/>
      <c r="G6365" s="27"/>
      <c r="H6365" s="27"/>
      <c r="I6365" s="27"/>
      <c r="J6365" s="27"/>
    </row>
    <row r="6366" spans="2:10">
      <c r="B6366" s="27"/>
      <c r="C6366" s="27"/>
      <c r="D6366" s="27"/>
      <c r="E6366" s="27"/>
      <c r="F6366" s="27"/>
      <c r="G6366" s="27"/>
      <c r="H6366" s="27"/>
      <c r="I6366" s="27"/>
      <c r="J6366" s="27"/>
    </row>
    <row r="6367" spans="2:10">
      <c r="B6367" s="27"/>
      <c r="C6367" s="27"/>
      <c r="D6367" s="27"/>
      <c r="E6367" s="27"/>
      <c r="F6367" s="27"/>
      <c r="G6367" s="27"/>
      <c r="H6367" s="27"/>
      <c r="I6367" s="27"/>
      <c r="J6367" s="27"/>
    </row>
    <row r="6368" spans="2:10">
      <c r="B6368" s="27"/>
      <c r="C6368" s="27"/>
      <c r="D6368" s="27"/>
      <c r="E6368" s="27"/>
      <c r="F6368" s="27"/>
      <c r="G6368" s="27"/>
      <c r="H6368" s="27"/>
      <c r="I6368" s="27"/>
      <c r="J6368" s="27"/>
    </row>
    <row r="6369" spans="2:10">
      <c r="B6369" s="27"/>
      <c r="C6369" s="27"/>
      <c r="D6369" s="27"/>
      <c r="E6369" s="27"/>
      <c r="F6369" s="27"/>
      <c r="G6369" s="27"/>
      <c r="H6369" s="27"/>
      <c r="I6369" s="27"/>
      <c r="J6369" s="27"/>
    </row>
    <row r="6370" spans="2:10">
      <c r="B6370" s="27"/>
      <c r="C6370" s="27"/>
      <c r="D6370" s="27"/>
      <c r="E6370" s="27"/>
      <c r="F6370" s="27"/>
      <c r="G6370" s="27"/>
      <c r="H6370" s="27"/>
      <c r="I6370" s="27"/>
      <c r="J6370" s="27"/>
    </row>
    <row r="6371" spans="2:10">
      <c r="B6371" s="27"/>
      <c r="C6371" s="27"/>
      <c r="D6371" s="27"/>
      <c r="E6371" s="27"/>
      <c r="F6371" s="27"/>
      <c r="G6371" s="27"/>
      <c r="H6371" s="27"/>
      <c r="I6371" s="27"/>
      <c r="J6371" s="27"/>
    </row>
    <row r="6372" spans="2:10">
      <c r="B6372" s="27"/>
      <c r="C6372" s="27"/>
      <c r="D6372" s="27"/>
      <c r="E6372" s="27"/>
      <c r="F6372" s="27"/>
      <c r="G6372" s="27"/>
      <c r="H6372" s="27"/>
      <c r="I6372" s="27"/>
      <c r="J6372" s="27"/>
    </row>
    <row r="6373" spans="2:10">
      <c r="B6373" s="27"/>
      <c r="C6373" s="27"/>
      <c r="D6373" s="27"/>
      <c r="E6373" s="27"/>
      <c r="F6373" s="27"/>
      <c r="G6373" s="27"/>
      <c r="H6373" s="27"/>
      <c r="I6373" s="27"/>
      <c r="J6373" s="27"/>
    </row>
    <row r="6374" spans="2:10">
      <c r="B6374" s="27"/>
      <c r="C6374" s="27"/>
      <c r="D6374" s="27"/>
      <c r="E6374" s="27"/>
      <c r="F6374" s="27"/>
      <c r="G6374" s="27"/>
      <c r="H6374" s="27"/>
      <c r="I6374" s="27"/>
      <c r="J6374" s="27"/>
    </row>
    <row r="6375" spans="2:10">
      <c r="B6375" s="27"/>
      <c r="C6375" s="27"/>
      <c r="D6375" s="27"/>
      <c r="E6375" s="27"/>
      <c r="F6375" s="27"/>
      <c r="G6375" s="27"/>
      <c r="H6375" s="27"/>
      <c r="I6375" s="27"/>
      <c r="J6375" s="27"/>
    </row>
    <row r="6376" spans="2:10">
      <c r="B6376" s="27"/>
      <c r="C6376" s="27"/>
      <c r="D6376" s="27"/>
      <c r="E6376" s="27"/>
      <c r="F6376" s="27"/>
      <c r="G6376" s="27"/>
      <c r="H6376" s="27"/>
      <c r="I6376" s="27"/>
      <c r="J6376" s="27"/>
    </row>
    <row r="6377" spans="2:10">
      <c r="B6377" s="27"/>
      <c r="C6377" s="27"/>
      <c r="D6377" s="27"/>
      <c r="E6377" s="27"/>
      <c r="F6377" s="27"/>
      <c r="G6377" s="27"/>
      <c r="H6377" s="27"/>
      <c r="I6377" s="27"/>
      <c r="J6377" s="27"/>
    </row>
    <row r="6378" spans="2:10">
      <c r="B6378" s="27"/>
      <c r="C6378" s="27"/>
      <c r="D6378" s="27"/>
      <c r="E6378" s="27"/>
      <c r="F6378" s="27"/>
      <c r="G6378" s="27"/>
      <c r="H6378" s="27"/>
      <c r="I6378" s="27"/>
      <c r="J6378" s="27"/>
    </row>
    <row r="6379" spans="2:10">
      <c r="B6379" s="27"/>
      <c r="C6379" s="27"/>
      <c r="D6379" s="27"/>
      <c r="E6379" s="27"/>
      <c r="F6379" s="27"/>
      <c r="G6379" s="27"/>
      <c r="H6379" s="27"/>
      <c r="I6379" s="27"/>
      <c r="J6379" s="27"/>
    </row>
    <row r="6380" spans="2:10">
      <c r="B6380" s="27"/>
      <c r="C6380" s="27"/>
      <c r="D6380" s="27"/>
      <c r="E6380" s="27"/>
      <c r="F6380" s="27"/>
      <c r="G6380" s="27"/>
      <c r="H6380" s="27"/>
      <c r="I6380" s="27"/>
      <c r="J6380" s="27"/>
    </row>
    <row r="6381" spans="2:10">
      <c r="B6381" s="27"/>
      <c r="C6381" s="27"/>
      <c r="D6381" s="27"/>
      <c r="E6381" s="27"/>
      <c r="F6381" s="27"/>
      <c r="G6381" s="27"/>
      <c r="H6381" s="27"/>
      <c r="I6381" s="27"/>
      <c r="J6381" s="27"/>
    </row>
    <row r="6382" spans="2:10">
      <c r="B6382" s="27"/>
      <c r="C6382" s="27"/>
      <c r="D6382" s="27"/>
      <c r="E6382" s="27"/>
      <c r="F6382" s="27"/>
      <c r="G6382" s="27"/>
      <c r="H6382" s="27"/>
      <c r="I6382" s="27"/>
      <c r="J6382" s="27"/>
    </row>
    <row r="6383" spans="2:10">
      <c r="B6383" s="27"/>
      <c r="C6383" s="27"/>
      <c r="D6383" s="27"/>
      <c r="E6383" s="27"/>
      <c r="F6383" s="27"/>
      <c r="G6383" s="27"/>
      <c r="H6383" s="27"/>
      <c r="I6383" s="27"/>
      <c r="J6383" s="27"/>
    </row>
    <row r="6384" spans="2:10">
      <c r="B6384" s="27"/>
      <c r="C6384" s="27"/>
      <c r="D6384" s="27"/>
      <c r="E6384" s="27"/>
      <c r="F6384" s="27"/>
      <c r="G6384" s="27"/>
      <c r="H6384" s="27"/>
      <c r="I6384" s="27"/>
      <c r="J6384" s="27"/>
    </row>
    <row r="6385" spans="2:10">
      <c r="B6385" s="27"/>
      <c r="C6385" s="27"/>
      <c r="D6385" s="27"/>
      <c r="E6385" s="27"/>
      <c r="F6385" s="27"/>
      <c r="G6385" s="27"/>
      <c r="H6385" s="27"/>
      <c r="I6385" s="27"/>
      <c r="J6385" s="27"/>
    </row>
    <row r="6537" spans="2:2">
      <c r="B6537" s="12"/>
    </row>
    <row r="6550" spans="5:6" s="12" customFormat="1">
      <c r="E6550" s="15"/>
      <c r="F6550" s="15"/>
    </row>
    <row r="6551" spans="5:6" s="12" customFormat="1">
      <c r="E6551" s="15"/>
      <c r="F6551" s="15"/>
    </row>
  </sheetData>
  <mergeCells count="30">
    <mergeCell ref="B6:C6"/>
    <mergeCell ref="E6:F6"/>
    <mergeCell ref="B7:C7"/>
    <mergeCell ref="B2:F2"/>
    <mergeCell ref="B4:D4"/>
    <mergeCell ref="E4:F4"/>
    <mergeCell ref="B5:C5"/>
    <mergeCell ref="E5:F5"/>
    <mergeCell ref="B3:F3"/>
    <mergeCell ref="E7:F7"/>
    <mergeCell ref="B8:C8"/>
    <mergeCell ref="E8:F8"/>
    <mergeCell ref="B9:C9"/>
    <mergeCell ref="E9:F9"/>
    <mergeCell ref="B10:B14"/>
    <mergeCell ref="C10:D10"/>
    <mergeCell ref="E10:F10"/>
    <mergeCell ref="F11:F14"/>
    <mergeCell ref="M34:O34"/>
    <mergeCell ref="B16:D16"/>
    <mergeCell ref="E16:F16"/>
    <mergeCell ref="B19:F19"/>
    <mergeCell ref="B20:F20"/>
    <mergeCell ref="F23:F24"/>
    <mergeCell ref="C24:D24"/>
    <mergeCell ref="B5110:J5110"/>
    <mergeCell ref="B6335:J6335"/>
    <mergeCell ref="B15:D15"/>
    <mergeCell ref="E15:F15"/>
    <mergeCell ref="C26:F26"/>
  </mergeCells>
  <pageMargins left="0.9" right="0.51181102362204722" top="0.78740157480314965" bottom="0.78740157480314965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Zileide</cp:lastModifiedBy>
  <cp:lastPrinted>2019-07-15T14:53:09Z</cp:lastPrinted>
  <dcterms:created xsi:type="dcterms:W3CDTF">2019-01-07T20:14:22Z</dcterms:created>
  <dcterms:modified xsi:type="dcterms:W3CDTF">2021-05-17T16:29:55Z</dcterms:modified>
</cp:coreProperties>
</file>